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LANILHA DE PROPOSTA" sheetId="1" r:id="rId1"/>
  </sheets>
  <externalReferences>
    <externalReference r:id="rId2"/>
  </externalReferences>
  <definedNames>
    <definedName name="JR_PAGE_ANCHOR_1_1">#REF!</definedName>
    <definedName name="JR_PAGE_ANCHOR_2_1">[1]COMPOSICOES!#REF!</definedName>
    <definedName name="JR_PAGE_ANCHOR_5_1">[1]CRONOGRAMA!#REF!</definedName>
  </definedNames>
  <calcPr calcId="144525"/>
</workbook>
</file>

<file path=xl/sharedStrings.xml><?xml version="1.0" encoding="utf-8"?>
<sst xmlns="http://schemas.openxmlformats.org/spreadsheetml/2006/main" count="1328" uniqueCount="838">
  <si>
    <t>DADOS DA UFSB</t>
  </si>
  <si>
    <t>DADOS DO LICITANTE</t>
  </si>
  <si>
    <t>UNIVERSIDADE FEDERAL DO SUL DA BAHIA</t>
  </si>
  <si>
    <t>BDI SERVIÇO:</t>
  </si>
  <si>
    <r>
      <rPr>
        <sz val="12"/>
        <rFont val="Arial"/>
        <charset val="134"/>
      </rPr>
      <t xml:space="preserve">1 - O licitante deverá preencher </t>
    </r>
    <r>
      <rPr>
        <b/>
        <sz val="12"/>
        <rFont val="Arial"/>
        <charset val="134"/>
      </rPr>
      <t>SOMENTE</t>
    </r>
    <r>
      <rPr>
        <sz val="12"/>
        <rFont val="Arial"/>
        <charset val="134"/>
      </rPr>
      <t xml:space="preserve"> as células em </t>
    </r>
    <r>
      <rPr>
        <b/>
        <sz val="12"/>
        <rFont val="Arial"/>
        <charset val="134"/>
      </rPr>
      <t>AMARELO</t>
    </r>
    <r>
      <rPr>
        <sz val="12"/>
        <rFont val="Arial"/>
        <charset val="134"/>
      </rPr>
      <t xml:space="preserve"> com seus respectivos BDI`s e percentual de Desconto Linear. A planilha será preenchida automaticamente a partir do preenchimento dessas 03 células.</t>
    </r>
  </si>
  <si>
    <r>
      <rPr>
        <b/>
        <sz val="12"/>
        <color rgb="FF003366"/>
        <rFont val="Arial"/>
        <charset val="134"/>
      </rPr>
      <t xml:space="preserve">CNPJ: </t>
    </r>
    <r>
      <rPr>
        <sz val="12"/>
        <rFont val="Arial"/>
        <charset val="134"/>
      </rPr>
      <t>18.560.547/001-07</t>
    </r>
  </si>
  <si>
    <t>BDI DIFERENCIADO:</t>
  </si>
  <si>
    <t>DESCONTO LINEAR</t>
  </si>
  <si>
    <t>BDI SERVIÇOS:</t>
  </si>
  <si>
    <r>
      <rPr>
        <b/>
        <sz val="12"/>
        <color rgb="FF003366"/>
        <rFont val="Arial"/>
        <charset val="134"/>
      </rPr>
      <t xml:space="preserve">OBRA: </t>
    </r>
    <r>
      <rPr>
        <sz val="12"/>
        <rFont val="Arial"/>
        <charset val="134"/>
      </rPr>
      <t>SUBESTAÇÃO CPF</t>
    </r>
  </si>
  <si>
    <t>ENCARGOS SOCIAIS:</t>
  </si>
  <si>
    <t>114,64%(HORA)   71,01%(MÊS)</t>
  </si>
  <si>
    <r>
      <rPr>
        <b/>
        <sz val="12"/>
        <color rgb="FF003366"/>
        <rFont val="Arial"/>
        <charset val="134"/>
      </rPr>
      <t xml:space="preserve">DATA: </t>
    </r>
    <r>
      <rPr>
        <sz val="12"/>
        <rFont val="Arial"/>
        <charset val="134"/>
      </rPr>
      <t>17/01/2023</t>
    </r>
  </si>
  <si>
    <t>DATABASE:</t>
  </si>
  <si>
    <t>SINAPI 2022/11 SEM DESONERAÇÃO</t>
  </si>
  <si>
    <r>
      <rPr>
        <sz val="12"/>
        <rFont val="Arial"/>
        <charset val="134"/>
      </rPr>
      <t xml:space="preserve">2 - O desconto a ser publicado pelo licitante no </t>
    </r>
    <r>
      <rPr>
        <b/>
        <sz val="12"/>
        <rFont val="Arial"/>
        <charset val="134"/>
      </rPr>
      <t>COMPRASNET</t>
    </r>
    <r>
      <rPr>
        <sz val="12"/>
        <rFont val="Arial"/>
        <charset val="134"/>
      </rPr>
      <t xml:space="preserve"> encontra-se na célula em azul "Desconto Final"</t>
    </r>
  </si>
  <si>
    <t>DESCONTO FINAL</t>
  </si>
  <si>
    <t>PLANILHA ORÇAMENTÁRIA UFSB</t>
  </si>
  <si>
    <t>PROPOSTA ORÇAMENTO</t>
  </si>
  <si>
    <t>ITEM</t>
  </si>
  <si>
    <t>CÓDIGO</t>
  </si>
  <si>
    <t>DESCRIÇÃO</t>
  </si>
  <si>
    <t>FONTE</t>
  </si>
  <si>
    <t>UNID</t>
  </si>
  <si>
    <t>QUANT.</t>
  </si>
  <si>
    <t>PREÇO UNITÁRIO R$</t>
  </si>
  <si>
    <t>PREÇO
TOTAL R$</t>
  </si>
  <si>
    <t>PREÇO UNITÁRIO COM DESCONTO</t>
  </si>
  <si>
    <t>PREÇO FINAL COM DESCONTO E SEM BDI</t>
  </si>
  <si>
    <t>% DESCONTO</t>
  </si>
  <si>
    <t>1</t>
  </si>
  <si>
    <t>SERVIÇOS PRELIMINARES / TÉCNICOS</t>
  </si>
  <si>
    <t>1.1</t>
  </si>
  <si>
    <t>CONSTRUÇÃO DO CANTEIRO DA OBRA</t>
  </si>
  <si>
    <t>1.1.1</t>
  </si>
  <si>
    <t>98459</t>
  </si>
  <si>
    <t>TAPUME COM TELHA METÁLICA. AF_05/2018</t>
  </si>
  <si>
    <t>SINAPI</t>
  </si>
  <si>
    <t>M2</t>
  </si>
  <si>
    <t>1.1.2</t>
  </si>
  <si>
    <t>BSSE-S742091S</t>
  </si>
  <si>
    <t>PLACA DE OBRA EM CHAPA DE ACO GALVANIZADO (M2)</t>
  </si>
  <si>
    <t>COMPOSIÇÕES PRÓPRIAS</t>
  </si>
  <si>
    <t>1.1.3</t>
  </si>
  <si>
    <t>93212</t>
  </si>
  <si>
    <t>EXECUÇÃO DE SANITÁRIO E VESTIÁRIO EM CANTEIRO DE OBRA EM CHAPA DE MADEIRA COMPENSADA, NÃO INCLUSO MOBILIÁRIO. AF_02/2016</t>
  </si>
  <si>
    <t>1.1.4</t>
  </si>
  <si>
    <t>00010667</t>
  </si>
  <si>
    <t>CONTAINER ALMOXARIFADO, DE *2,40* X *6,00* M, PADRAO SIMPLES, SEM REVESTIMENTO E SEM DIVISORIAS INTERNOS E SEM SANITARIO, PARA USO EM CANTEIRO DE OBRAS - BDI = 11,20</t>
  </si>
  <si>
    <t>UN</t>
  </si>
  <si>
    <t>1.1.5</t>
  </si>
  <si>
    <t>100322</t>
  </si>
  <si>
    <t>LASTRO COM MATERIAL GRANULAR (PEDRA BRITADA N.3), APLICADO EM PISOS OU LAJES SOBRE SOLO, ESPESSURA DE *10 CM*. AF_07/2019</t>
  </si>
  <si>
    <t>M3</t>
  </si>
  <si>
    <t>1.1.6</t>
  </si>
  <si>
    <t>93209</t>
  </si>
  <si>
    <t>EXECUÇÃO DE ALMOXARIFADO EM CANTEIRO DE OBRA EM ALVENARIA, INCLUSO PRATELEIRAS. AF_02/2016</t>
  </si>
  <si>
    <t>1.1.7</t>
  </si>
  <si>
    <t>93206</t>
  </si>
  <si>
    <t>EXECUÇÃO DE ESCRITÓRIO EM CANTEIRO DE OBRA EM ALVENARIA, NÃO INCLUSO MOBILIÁRIO E EQUIPAMENTOS. AF_02/2016</t>
  </si>
  <si>
    <t>1.1.8</t>
  </si>
  <si>
    <t>93211</t>
  </si>
  <si>
    <t>EXECUÇÃO DE REFEITÓRIO EM CANTEIRO DE OBRA EM ALVENARIA, NÃO INCLUSO MOBILIÁRIO E EQUIPAMENTOS. AF_02/2016</t>
  </si>
  <si>
    <t>1.1.9</t>
  </si>
  <si>
    <t>UFSB-101497</t>
  </si>
  <si>
    <t>ENTRADA PROVISÓRIA DE ENERGIA ELÉTRICA, AÉREA, BIFÁSICA, COM CAIXA DE SOBREPOR, CABO DE 10 MM2 E DISJUNTOR DIN 50A EM POSTE DE MADEIRA.</t>
  </si>
  <si>
    <t>1.1.10</t>
  </si>
  <si>
    <t>93214</t>
  </si>
  <si>
    <t>EXECUÇÃO DE RESERVATÓRIO ELEVADO DE ÁGUA (1000 LITROS) EM CANTEIRO DE OBRA, APOIADO EM ESTRUTURA DE MADEIRA. AF_02/2016_PA</t>
  </si>
  <si>
    <t>1.2</t>
  </si>
  <si>
    <t>LOCAÇÃO DA OBRA</t>
  </si>
  <si>
    <t>1.2.1</t>
  </si>
  <si>
    <t>99059</t>
  </si>
  <si>
    <t>LOCACAO CONVENCIONAL DE OBRA, UTILIZANDO GABARITO DE TÁBUAS CORRIDAS PONTALETADAS A CADA 2,00M - 2 UTILIZAÇÕES. AF_10/2018</t>
  </si>
  <si>
    <t>M</t>
  </si>
  <si>
    <t>2</t>
  </si>
  <si>
    <t>GERENCIAMENTO DE OBRAS / FISCALIZAÇÃO</t>
  </si>
  <si>
    <t>2.1</t>
  </si>
  <si>
    <t>ADMINISTRAÇÃO LOCAL</t>
  </si>
  <si>
    <t>2.1.1</t>
  </si>
  <si>
    <t>BSSE-016690</t>
  </si>
  <si>
    <t>ATESTADO PCMAT (NR18) (UN)</t>
  </si>
  <si>
    <t>2.1.2</t>
  </si>
  <si>
    <t>BSSE-016691</t>
  </si>
  <si>
    <t>ATESTADO PCMSO (NR7)- ANUAL (UN)</t>
  </si>
  <si>
    <t>2.1.3</t>
  </si>
  <si>
    <t>BSSE-011740_1</t>
  </si>
  <si>
    <t>ADMINISTRACAO LOCAL DA OBRA (MES)</t>
  </si>
  <si>
    <t>MES</t>
  </si>
  <si>
    <t>3</t>
  </si>
  <si>
    <t>MOVIMENTO DE TERRA</t>
  </si>
  <si>
    <t>3.1</t>
  </si>
  <si>
    <t>ESCAVAÇÕES EM VALAS,VALETAS,CANAIS E FUNDAÇÕES</t>
  </si>
  <si>
    <t>3.1.1</t>
  </si>
  <si>
    <t>101207</t>
  </si>
  <si>
    <t>ESCAVAÇÃO VERTICAL A CÉU ABERTO, EMOBRAS DE EDIFICAÇÃO INCLUINDO CARGA, DESCARGA E TRANSPORTE, EM SOLO DE 1ª CATEGORIA COM ESCAVADEIRA HIDRÁULICA (CAÇAMBA: 0,8 M³ / 111 HP), FROTA DE 2 CAMINHÕES BASCULANTES DE 18 M³, DMT ATÉ 1 KM E VELOCIDADE MÉDIA 14 KM/H. AF_05/2020</t>
  </si>
  <si>
    <t>3.2</t>
  </si>
  <si>
    <t>ATERRO,REATERRO E COMPACTAÇÃO</t>
  </si>
  <si>
    <t>3.2.1</t>
  </si>
  <si>
    <t>100324</t>
  </si>
  <si>
    <t>LASTRO COM MATERIAL GRANULAR (PEDRA BRITADA N.1 E PEDRA BRITADA N.2), APLICADO EM PISOS OU LAJES SOBRE SOLO, ESPESSURA DE *10 CM*. AF_07/2019</t>
  </si>
  <si>
    <t>3.2.2</t>
  </si>
  <si>
    <t>97087</t>
  </si>
  <si>
    <t>CAMADA SEPARADORA PARA EXECUÇÃO DE RADIER, PISO DE CONCRETO OU LAJE SOBRE SOLO, EM LONA PLÁSTICA. AF_09/2021</t>
  </si>
  <si>
    <t>3.2.3</t>
  </si>
  <si>
    <t>93367</t>
  </si>
  <si>
    <t>REATERRO MECANIZADO DE VALA COM ESCAVADEIRA HIDRÁULICA (CAPACIDADE DA CAÇAMBA: 0,8 M³ / POTÊNCIA: 111 HP), LARGURA DE 1,5 A 2,5 M, PROFUNDIDADE ATÉ 1,5 M, COM SOLO DE 1ª CATEGORIA EM LOCAIS COM BAIXO NÍVEL DE INTERFERÊNCIA. AF_04/2016</t>
  </si>
  <si>
    <t>4</t>
  </si>
  <si>
    <t>INFRA-ESTRUTURA / FUNDAÇÕES SIMPLES</t>
  </si>
  <si>
    <t>4.1</t>
  </si>
  <si>
    <t>FORMAS</t>
  </si>
  <si>
    <t>4.1.1</t>
  </si>
  <si>
    <t>FUNDAÇÕES DIRETAS</t>
  </si>
  <si>
    <t>4.1.1.1</t>
  </si>
  <si>
    <t>97086</t>
  </si>
  <si>
    <t>FABRICAÇÃO, MONTAGEM E DESMONTAGEM DE FORMA PARA RADIER, PISO DE CONCRETO OU LAJE SOBRE SOLO, EM MADEIRA SERRADA, 4 UTILIZAÇÕES. AF_09/2021</t>
  </si>
  <si>
    <t>4.1.2</t>
  </si>
  <si>
    <t>CINTAS E BALDRAMES</t>
  </si>
  <si>
    <t>4.1.2.1</t>
  </si>
  <si>
    <t>96539</t>
  </si>
  <si>
    <t>FABRICAÇÃO, MONTAGEM E DESMONTAGEM DE FÔRMA PARA VIGA BALDRAME, EM CHAPA DE MADEIRA COMPENSADA RESINADA, E=17 MM, 2 UTILIZAÇÕES. AF_06/2017</t>
  </si>
  <si>
    <t>4.2</t>
  </si>
  <si>
    <t>ARMADURAS</t>
  </si>
  <si>
    <t>4.2.1</t>
  </si>
  <si>
    <t>4.2.1.1</t>
  </si>
  <si>
    <t>BSSE-92786_1</t>
  </si>
  <si>
    <t>ARMAÇÃO DE RADIER DE CONCRETO ARMADO UTILIZANDO AÇO CA-50 DE 8,0 MM - MONTAGEM. AF_12/2015 (KG)</t>
  </si>
  <si>
    <t>KG</t>
  </si>
  <si>
    <t>4.2.1.2</t>
  </si>
  <si>
    <t>BSSE-92787_1</t>
  </si>
  <si>
    <t>ARMAÇÃO DE RADIER DE CONCRETO ARMADO UTILIZANDO AÇO CA-50 DE 10,0 MM - MONTAGEM. AF_12/2015 (KG)</t>
  </si>
  <si>
    <t>4.2.2</t>
  </si>
  <si>
    <t>4.2.2.1</t>
  </si>
  <si>
    <t>96543</t>
  </si>
  <si>
    <t>ARMAÇÃO DE BLOCO, VIGA BALDRAME E SAPATA UTILIZANDO AÇO CA-60 DE 5 MM - MONTAGEM. AF_06/2017</t>
  </si>
  <si>
    <t>4.2.2.2</t>
  </si>
  <si>
    <t>96544</t>
  </si>
  <si>
    <t>ARMAÇÃO DE BLOCO, VIGA BALDRAME OU SAPATA UTILIZANDO AÇO CA-50 DE 6,3 MM - MONTAGEM. AF_06/2017</t>
  </si>
  <si>
    <t>4.2.2.3</t>
  </si>
  <si>
    <t>96546</t>
  </si>
  <si>
    <t>ARMAÇÃO DE BLOCO, VIGA BALDRAME OU SAPATA UTILIZANDO AÇO CA-50 DE 10 MM - MONTAGEM. AF_06/2017</t>
  </si>
  <si>
    <t>4.3</t>
  </si>
  <si>
    <t>CONCRETO</t>
  </si>
  <si>
    <t>4.3.1</t>
  </si>
  <si>
    <t>4.3.1.1</t>
  </si>
  <si>
    <t>97096</t>
  </si>
  <si>
    <t>CONCRETAGEM DE RADIER, PISO DE CONCRETO OU LAJE SOBRE SOLO, FCK 30 MPA - LANÇAMENTO, ADENSAMENTO E ACABAMENTO. AF_09/2021</t>
  </si>
  <si>
    <t>4.3.2</t>
  </si>
  <si>
    <t>4.3.2.1</t>
  </si>
  <si>
    <t>96557</t>
  </si>
  <si>
    <t>CONCRETAGEM DE BLOCOS DE COROAMENTO E VIGAS BALDRAMES, FCK 30 MPA, COM USO DE BOMBA ? LANÇAMENTO, ADENSAMENTO E ACABAMENTO. AF_06/2017</t>
  </si>
  <si>
    <t>4.4</t>
  </si>
  <si>
    <t>IMPERMEABILIZAÇÃO</t>
  </si>
  <si>
    <t>4.4.1</t>
  </si>
  <si>
    <t>98557</t>
  </si>
  <si>
    <t>IMPERMEABILIZAÇÃO DE SUPERFÍCIE COM EMULSÃO ASFÁLTICA, 2 DEMÃOS AF_06/2018</t>
  </si>
  <si>
    <t>5</t>
  </si>
  <si>
    <t>SUPERESTRUTURA</t>
  </si>
  <si>
    <t>5.1</t>
  </si>
  <si>
    <t>PILARES</t>
  </si>
  <si>
    <t>5.1.1</t>
  </si>
  <si>
    <t>92415</t>
  </si>
  <si>
    <t>MONTAGEM E DESMONTAGEM DE FÔRMA DE PILARES RETANGULARES E ESTRUTURAS SIMILARES, PÉ-DIREITO SIMPLES, EM CHAPA DE MADEIRA COMPENSADA RESINADA, 2 UTILIZAÇÕES. AF_09/2020</t>
  </si>
  <si>
    <t>5.1.2</t>
  </si>
  <si>
    <t>92759</t>
  </si>
  <si>
    <t>ARMAÇÃO DE PILAR OU VIGA DE ESTRUTURA CONVENCIONAL DE CONCRETO ARMADO UTILIZANDO AÇO CA-60 DE 5,0 MM - MONTAGEM. AF_06/2022</t>
  </si>
  <si>
    <t>5.1.3</t>
  </si>
  <si>
    <t>92762</t>
  </si>
  <si>
    <t>ARMAÇÃO DE PILAR OU VIGA DE ESTRUTURA CONVENCIONAL DE CONCRETO ARMADO UTILIZANDO AÇO CA-50 DE 10,0 MM - MONTAGEM. AF_06/2022</t>
  </si>
  <si>
    <t>5.1.4</t>
  </si>
  <si>
    <t>UFSB-SUBEST-01</t>
  </si>
  <si>
    <t>CONCRETAGEM DE PILARES, FCK = 30 MPA, COM USO DE BOMBA - LANÇAMENTO, ADENSAMENTO E ACABAMENTO. AF_02/2022</t>
  </si>
  <si>
    <t>5.2</t>
  </si>
  <si>
    <t>VIGAS</t>
  </si>
  <si>
    <t>5.2.1</t>
  </si>
  <si>
    <t>92452</t>
  </si>
  <si>
    <t>MONTAGEM E DESMONTAGEM DE FÔRMA DE VIGA, ESCORAMENTO METÁLICO, PÉ-DIREITO SIMPLES, EM CHAPA DE MADEIRA RESINADA, 2 UTILIZAÇÕES. AF_09/2020</t>
  </si>
  <si>
    <t>5.2.2</t>
  </si>
  <si>
    <t>5.2.3</t>
  </si>
  <si>
    <t>92760</t>
  </si>
  <si>
    <t>ARMAÇÃO DE PILAR OU VIGA DE ESTRUTURA CONVENCIONAL DE CONCRETO ARMADO UTILIZANDO AÇO CA-50 DE 6,3 MM - MONTAGEM. AF_06/2022</t>
  </si>
  <si>
    <t>5.2.4</t>
  </si>
  <si>
    <t>5.2.5</t>
  </si>
  <si>
    <t>92763</t>
  </si>
  <si>
    <t>ARMAÇÃO DE PILAR OU VIGA DE ESTRUTURA CONVENCIONAL DE CONCRETO ARMADO UTILIZANDO AÇO CA-50 DE 12,5 MM - MONTAGEM. AF_06/2022</t>
  </si>
  <si>
    <t>5.2.6</t>
  </si>
  <si>
    <t>UFSB-SUBEST-02</t>
  </si>
  <si>
    <t>CONCRETAGEM DE VIGAS E LAJES, FCK=30 MPA, PARA LAJES MACIÇAS OU NERVURADAS COM USO DE BOMBA - LANÇAMENTO, ADENSAMENTO E ACABAMENTO. AF_02/2022</t>
  </si>
  <si>
    <t>5.3</t>
  </si>
  <si>
    <t>LAJES</t>
  </si>
  <si>
    <t>5.3.1</t>
  </si>
  <si>
    <t>92510</t>
  </si>
  <si>
    <t>MONTAGEM E DESMONTAGEM DE FÔRMA DE LAJE MACIÇA, PÉ-DIREITO SIMPLES, EM CHAPA DE MADEIRA COMPENSADA RESINADA, 2 UTILIZAÇÕES. AF_09/2020</t>
  </si>
  <si>
    <t>5.3.2</t>
  </si>
  <si>
    <t>92769</t>
  </si>
  <si>
    <t>ARMAÇÃO DE LAJE DE ESTRUTURA CONVENCIONAL DE CONCRETO ARMADO UTILIZANDO AÇO CA-50 DE 6,3 MM - MONTAGEM. AF_06/2022</t>
  </si>
  <si>
    <t>5.3.3</t>
  </si>
  <si>
    <t>92770</t>
  </si>
  <si>
    <t>ARMAÇÃO DE LAJE DE ESTRUTURA CONVENCIONAL DE CONCRETO ARMADO UTILIZANDO AÇO CA-50 DE 8,0 MM - MONTAGEM. AF_06/2022</t>
  </si>
  <si>
    <t>5.3.4</t>
  </si>
  <si>
    <t>101792</t>
  </si>
  <si>
    <t>ESCORAMENTO DE FÔRMAS DE LAJE EM MADEIRA NÃO APARELHADA, PÉ-DIREITO SIMPLES, INCLUSO TRAVAMENTO, 4 UTILIZAÇÕES. AF_09/2020</t>
  </si>
  <si>
    <t>5.3.5</t>
  </si>
  <si>
    <t>6</t>
  </si>
  <si>
    <t>ALVENARIA / VEDAÇÃO / DIVISÓRIA</t>
  </si>
  <si>
    <t>6.1</t>
  </si>
  <si>
    <t>ALVENARIA DE ELEVAÇÃO / VEDAÇÃO</t>
  </si>
  <si>
    <t>6.1.1</t>
  </si>
  <si>
    <t>103328</t>
  </si>
  <si>
    <t>ALVENARIA DE VEDAÇÃO DE BLOCOS CERÂMICOS FURADOS NA HORIZONTAL DE 9X19X19 CM (ESPESSURA 9 CM) E ARGAMASSA DE ASSENTAMENTO COM PREPARO EM BETONEIRA. AF_12/2021</t>
  </si>
  <si>
    <t>6.1.2</t>
  </si>
  <si>
    <t>93201</t>
  </si>
  <si>
    <t>FIXAÇÃO (ENCUNHAMENTO) DE ALVENARIA DE VEDAÇÃO COM ARGAMASSA APLICADA COM COLHER. AF_03/2016</t>
  </si>
  <si>
    <t>6.2</t>
  </si>
  <si>
    <t>VERGAS E CHAPIM</t>
  </si>
  <si>
    <t>6.2.1</t>
  </si>
  <si>
    <t>93184</t>
  </si>
  <si>
    <t>VERGA PRÉ-MOLDADA PARA PORTAS COM ATÉ 1,5 M DE VÃO. AF_03/2016</t>
  </si>
  <si>
    <t>6.2.2</t>
  </si>
  <si>
    <t>93185</t>
  </si>
  <si>
    <t>VERGA PRÉ-MOLDADA PARA PORTAS COM MAIS DE 1,5 M DE VÃO. AF_03/2016</t>
  </si>
  <si>
    <t>6.2.3</t>
  </si>
  <si>
    <t>93182</t>
  </si>
  <si>
    <t>VERGA PRÉ-MOLDADA PARA JANELAS COM ATÉ 1,5 M DE VÃO. AF_03/2016</t>
  </si>
  <si>
    <t>6.2.4</t>
  </si>
  <si>
    <t>93194</t>
  </si>
  <si>
    <t>CONTRAVERGA PRÉ-MOLDADA PARA VÃOS DE ATÉ 1,5 M DE COMPRIMENTO. AF_03/2016</t>
  </si>
  <si>
    <t>6.3</t>
  </si>
  <si>
    <t>ARGAMASSAS PARA PAREDES INTERNAS E EXTERNAS</t>
  </si>
  <si>
    <t>6.3.1</t>
  </si>
  <si>
    <t>87879</t>
  </si>
  <si>
    <t>CHAPISCO APLICADO EM ALVENARIAS E ESTRUTURAS DE CONCRETO INTERNAS, COM COLHER DE PEDREIRO. ARGAMASSA TRAÇO 1:3 COM PREPARO EM BETONEIRA 400L. AF_10/2022</t>
  </si>
  <si>
    <t>6.3.2</t>
  </si>
  <si>
    <t>87530</t>
  </si>
  <si>
    <t>MASSA ÚNICA, PARA RECEBIMENTO DE PINTURA, EM ARGAMASSA TRAÇO 1:2:8, PREPARO MANUAL, APLICADA MANUALMENTE EM FACES INTERNAS DE PAREDES, ESPESSURA DE 20MM, COM EXECUÇÃO DE TALISCAS. AF_06/2014</t>
  </si>
  <si>
    <t>7</t>
  </si>
  <si>
    <t>PISO</t>
  </si>
  <si>
    <t>7.1</t>
  </si>
  <si>
    <t>95241</t>
  </si>
  <si>
    <t>LASTRO DE CONCRETO MAGRO, APLICADO EM PISOS, LAJES SOBRE SOLO OU RADIERS, ESPESSURA DE 5 CM. AF_07/2016</t>
  </si>
  <si>
    <t>7.2</t>
  </si>
  <si>
    <t>87630</t>
  </si>
  <si>
    <t>CONTRAPISO EM ARGAMASSA TRAÇO 1:4 (CIMENTO E AREIA), PREPARO MECÂNICO COM BETONEIRA 400 L, APLICADO EM ÁREAS SECAS SOBRE LAJE, ADERIDO, ACABAMENTO NÃO REFORÇADO, ESPESSURA 3CM. AF_07/2021</t>
  </si>
  <si>
    <t>7.3</t>
  </si>
  <si>
    <t>87262</t>
  </si>
  <si>
    <t>REVESTIMENTO CERÂMICO PARA PISO COM PLACAS TIPO PORCELANATO DE DIMENSÕES 60X60 CM APLICADA EM AMBIENTES DE ÁREA ENTRE 5 M² E 10 M². AF_06/2014</t>
  </si>
  <si>
    <t>7.4</t>
  </si>
  <si>
    <t>87263</t>
  </si>
  <si>
    <t>REVESTIMENTO CERÂMICO PARA PISO COM PLACAS TIPO PORCELANATO DE DIMENSÕES 60X60 CM APLICADA EM AMBIENTES DE ÁREA MAIOR QUE 10 M². AF_06/2014</t>
  </si>
  <si>
    <t>7.5</t>
  </si>
  <si>
    <t>UFSB-SUBEST-101752</t>
  </si>
  <si>
    <t>PISO EM GRANILITE, MARMORITE OU GRANITINA EM AMBIENTES INTERNOS. AF_09/2020</t>
  </si>
  <si>
    <t>7.6</t>
  </si>
  <si>
    <t>BSSE-S11542_2</t>
  </si>
  <si>
    <t>TAMPA EM CHAPA XADREZ DE FERRO GALVANIZADO DIM: 60 X 60CM, INCLUSIVE CANTONEIRA "L", 2" X 3/16" E JUNTAS DE VEDAÇÃO (UN)</t>
  </si>
  <si>
    <t>7.7</t>
  </si>
  <si>
    <t>BSSE-S11542_1</t>
  </si>
  <si>
    <t>TAMPA EM CHAPA XADREZ DE FERRO GALVANIZADO DIM: 50 X 60CM, INCLUSIVE CANTONEIRA "L", 2" X 3/16" E JUNTAS DE VEDAÇÃO (UN)</t>
  </si>
  <si>
    <t>8</t>
  </si>
  <si>
    <t>FORRO</t>
  </si>
  <si>
    <t>8.1</t>
  </si>
  <si>
    <t>96113</t>
  </si>
  <si>
    <t>FORRO EM PLACAS DE GESSO, PARA AMBIENTES COMERCIAIS. AF_05/2017_PS</t>
  </si>
  <si>
    <t>9</t>
  </si>
  <si>
    <t>PINTURA</t>
  </si>
  <si>
    <t>9.1</t>
  </si>
  <si>
    <t>88485</t>
  </si>
  <si>
    <t>APLICAÇÃO DE FUNDO SELADOR ACRÍLICO EM PAREDES, UMA DEMÃO. AF_06/2014</t>
  </si>
  <si>
    <t>9.2</t>
  </si>
  <si>
    <t>88484</t>
  </si>
  <si>
    <t>APLICAÇÃO DE FUNDO SELADOR ACRÍLICO EM TETO, UMA DEMÃO. AF_06/2014</t>
  </si>
  <si>
    <t>9.3</t>
  </si>
  <si>
    <t>96135</t>
  </si>
  <si>
    <t>APLICAÇÃO MANUAL DE MASSA ACRÍLICA EM PAREDES EXTERNAS DE CASAS, DUAS DEMÃOS. AF_05/2017</t>
  </si>
  <si>
    <t>9.4</t>
  </si>
  <si>
    <t>88496</t>
  </si>
  <si>
    <t>APLICAÇÃO E LIXAMENTO DE MASSA LÁTEX EM TETO, DUAS DEMÃOS. AF_06/2014</t>
  </si>
  <si>
    <t>9.5</t>
  </si>
  <si>
    <t>88489</t>
  </si>
  <si>
    <t>APLICAÇÃO MANUAL DE PINTURA COM TINTA LÁTEX ACRÍLICA EM PAREDES, DUAS DEMÃOS. AF_06/2014</t>
  </si>
  <si>
    <t>9.6</t>
  </si>
  <si>
    <t>88488</t>
  </si>
  <si>
    <t>APLICAÇÃO MANUAL DE PINTURA COM TINTA LÁTEX ACRÍLICA EM TETO, DUAS DEMÃOS. AF_06/2014</t>
  </si>
  <si>
    <t>10</t>
  </si>
  <si>
    <t>ESQUADRIAS</t>
  </si>
  <si>
    <t>10.1</t>
  </si>
  <si>
    <t>ESQUADRIAS METÁLICAS</t>
  </si>
  <si>
    <t>10.1.1</t>
  </si>
  <si>
    <t>UFSB-SUBES-4917</t>
  </si>
  <si>
    <t>JANELA DE ALUMÍNIO ANODIZADO, TIPO VENEZIANA (M2)</t>
  </si>
  <si>
    <t>10.1.2</t>
  </si>
  <si>
    <t>UFSB-94570-01</t>
  </si>
  <si>
    <t>PERFIL EM ALUMÍNIO ANODIZADO PARA VISOR, ACABAMENTO COM ACETATO OU BRILHANTE E FERRAGENS. FORNECIMENTO E INSTALAÇÃO.</t>
  </si>
  <si>
    <t>10.1.3</t>
  </si>
  <si>
    <t>94569</t>
  </si>
  <si>
    <t>JANELA DE ALUMÍNIO TIPO MAXIM-AR, COM VIDROS, BATENTE E FERRAGENS. EXCLUSIVE ALIZAR, ACABAMENTO E CONTRAMARCO. FORNECIMENTO E INSTALAÇÃO. AF_12/2019</t>
  </si>
  <si>
    <t>10.1.4</t>
  </si>
  <si>
    <t>91341</t>
  </si>
  <si>
    <t>PORTA EM ALUMÍNIO DE ABRIR TIPO VENEZIANA COM GUARNIÇÃO, FIXAÇÃO COM PARAFUSOS - FORNECIMENTO E INSTALAÇÃO. AF_12/2019</t>
  </si>
  <si>
    <t>10.1.5</t>
  </si>
  <si>
    <t>UFSB-102364-01</t>
  </si>
  <si>
    <t>TELA PROTEÇÃO EM ARAME ONDULADO, FIO *2,77* MM (12 BWG), COM PINTURA -</t>
  </si>
  <si>
    <t>11</t>
  </si>
  <si>
    <t>OUTROS ELEMENTOS</t>
  </si>
  <si>
    <t>11.1</t>
  </si>
  <si>
    <t>102364</t>
  </si>
  <si>
    <t>ALAMBRADO PARA QUADRA POLIESPORTIVA, ESTRUTURADO POR TUBOS DE ACO GALVANIZADO, (MONTANTES COM DIAMETRO 2", TRAVESSAS E ESCORAS COM DIÂMETRO 1 ¼?), COM TELA DE ARAME GALVANIZADO, FIO 10 BWG E MALHA QUADRADA 5X5CM (EXCETO MURETA). AF_03/2021</t>
  </si>
  <si>
    <t>11.2</t>
  </si>
  <si>
    <t>100735</t>
  </si>
  <si>
    <t>PINTURA COM TINTA ACRÍLICA DE ACABAMENTO PULVERIZADA SOBRE SUPERFÍCIES METÁLICAS (EXCETO PERFIL) EXECUTADO EM OBRA (POR DEMÃO). AF_01/2020_PE</t>
  </si>
  <si>
    <t>12</t>
  </si>
  <si>
    <t>COBERTURA</t>
  </si>
  <si>
    <t>12.1</t>
  </si>
  <si>
    <t>98547</t>
  </si>
  <si>
    <t>IMPERMEABILIZAÇÃO DE SUPERFÍCIE COM MANTA ASFÁLTICA, DUAS CAMADAS, INCLUSIVE APLICAÇÃO DE PRIMER ASFÁLTICO, E=3MM E E=4MM. AF_06/2018</t>
  </si>
  <si>
    <t>12.2</t>
  </si>
  <si>
    <t>98563</t>
  </si>
  <si>
    <t>PROTEÇÃO MECÂNICA DE SUPERFÍCIE HORIZONTAL COM ARGAMASSA DE CIMENTO E AREIA, TRAÇO 1:3, E=2CM. AF_06/2018</t>
  </si>
  <si>
    <t>13</t>
  </si>
  <si>
    <t>INSTALAÇÕES ELETRICAS</t>
  </si>
  <si>
    <t>13.1</t>
  </si>
  <si>
    <t>QUADROS</t>
  </si>
  <si>
    <t>13.1.1</t>
  </si>
  <si>
    <t>QUADRO PADRÃO PARA TELEMEDIÇÃO</t>
  </si>
  <si>
    <t>13.1.1.1</t>
  </si>
  <si>
    <t>UFSB-101946</t>
  </si>
  <si>
    <t>CAIXA INTERNA/EXTERNA DE MEDICAO PARA MEDIDOR TRIFASICO, COM VISOR, EM CHAPA DE ACO 18 USG (PADRAO DA CONCESSIONARIA LOCAL)</t>
  </si>
  <si>
    <t>13.1.2</t>
  </si>
  <si>
    <t>PAINEL DE MEDIA TENSÃO</t>
  </si>
  <si>
    <t>13.1.2.1</t>
  </si>
  <si>
    <t>UFSB-97361-COT</t>
  </si>
  <si>
    <t>PAINEL DE MEDIA TENSÃO AUTO SUPORTÁVEL TIPO ARMÁRIO COMPOSTO DE UM MÓDULO DE ENTRADA DE CABOS, UM MÓDULO DE COMANDO E SINALIZAÇÃO, UM MÓDULO PROTEÇÃO E QUATRO MÓDULOS DE SAÍDA DE CABOS - FORNECIMENTO E INSTALAÇÃO. AF_10/2020 - BDI = 11,20</t>
  </si>
  <si>
    <t>13.1.3</t>
  </si>
  <si>
    <t>QDFL</t>
  </si>
  <si>
    <t>13.1.3.1</t>
  </si>
  <si>
    <t>UFSB-101873</t>
  </si>
  <si>
    <t>QUADRO DE DISTRIBUICAO COM BARRAMENTO TRIFASICO, DE SOBREPOR, EM CHAPA DE ACO GALVANIZADO, PARA 12 DISJUNTORES - FORNECIMENTO E INSTALAÇÃO.</t>
  </si>
  <si>
    <t>13.1.3.2</t>
  </si>
  <si>
    <t>93669</t>
  </si>
  <si>
    <t>DISJUNTOR TRIPOLAR TIPO DIN, CORRENTE NOMINAL DE 20A - FORNECIMENTO E INSTALAÇÃO. AF_10/2020</t>
  </si>
  <si>
    <t>13.1.3.3</t>
  </si>
  <si>
    <t>93667</t>
  </si>
  <si>
    <t>DISJUNTOR TRIPOLAR TIPO DIN, CORRENTE NOMINAL DE 10A - FORNECIMENTO E INSTALAÇÃO. AF_10/2020</t>
  </si>
  <si>
    <t>13.1.3.4</t>
  </si>
  <si>
    <t>93654</t>
  </si>
  <si>
    <t>DISJUNTOR MONOPOLAR TIPO DIN, CORRENTE NOMINAL DE 16A - FORNECIMENTO E INSTALAÇÃO. AF_10/2020</t>
  </si>
  <si>
    <t>13.1.3.5</t>
  </si>
  <si>
    <t>93653</t>
  </si>
  <si>
    <t>DISJUNTOR MONOPOLAR TIPO DIN, CORRENTE NOMINAL DE 10A - FORNECIMENTO E INSTALAÇÃO. AF_10/2020</t>
  </si>
  <si>
    <t>13.1.3.6</t>
  </si>
  <si>
    <t>UFSB-93674</t>
  </si>
  <si>
    <t>DISJUNTOR BIPOLAR TIPO DR, CORRENTE NOMINAL DE 25A - FORNECIMENTO E INSTALAÇÃO.</t>
  </si>
  <si>
    <t>13.1.3.7</t>
  </si>
  <si>
    <t>USFB-39471</t>
  </si>
  <si>
    <t>DISPOSITIVO DPS CLASSE II, 1 POLO, TENSAO MAXIMA DE 275 V, CORRENTE MAXIMA DE *45* KA</t>
  </si>
  <si>
    <t>13.1.3.8</t>
  </si>
  <si>
    <t>UFSB-ELE-37.19.060</t>
  </si>
  <si>
    <t>TRANSFORMADOR DE CORRENTE 50-5 A ATÉ 150-5A</t>
  </si>
  <si>
    <t>13.1.3.9</t>
  </si>
  <si>
    <t>BSSE-C4039_1</t>
  </si>
  <si>
    <t>FORNECIMENTO E INSTALAÇÃO DE MEDIDOR DE GRANDEZAS ELÉTRICAS. (UN)</t>
  </si>
  <si>
    <t>13.1.3.10</t>
  </si>
  <si>
    <t>BSSE-S08006</t>
  </si>
  <si>
    <t>TERMINAL DE COMPRESSÃO PARA CABO DE 2,50 MM2 - FORNECIMENTO E INSTALAÇÃO (UND.)</t>
  </si>
  <si>
    <t>13.1.3.11</t>
  </si>
  <si>
    <t>BSSE-S08007</t>
  </si>
  <si>
    <t>TERMINAL DE COMPRESSÃO PARA CABO DE 4,00 MM2 - FORNECIMENTO E INSTALAÇÃO (UND.)</t>
  </si>
  <si>
    <t>13.1.4</t>
  </si>
  <si>
    <t>QGBT</t>
  </si>
  <si>
    <t>13.1.4.1</t>
  </si>
  <si>
    <t>UFSB-101881-COT</t>
  </si>
  <si>
    <t>PAINEL EM CHAPA DE AÇO COM PINTURA ELETROSTÁTICA A PÓ POLIÉSTER NA COR CINZA, GRAU DE PROTEÇÃO IP 54 (DIMENSÕES APROXIMADAS 2200X800X800MM) INCLUINDO DISJUNTORES, BARRAMENTOS, MULTIMEDIDOR, BORNE, PROTETOR DE SURTO, PLAQUETAS DE IDENTIFICAÇÃO E DEMAIS COMPONENTES CONFORME PROJETO. (FORNECIMENTO E INSTALAÇÃO) - BDI = 11,20</t>
  </si>
  <si>
    <t>13.2</t>
  </si>
  <si>
    <t>ELETRODUTOS E ELETROCALHAS</t>
  </si>
  <si>
    <t>13.2.1</t>
  </si>
  <si>
    <t>UFSB-ELE-91863</t>
  </si>
  <si>
    <t>ELETRODUTO DE AÇO GALVANIZADO, CLASSE LEVE, DN 20 MM (3/4"), APARENTE, INSTALADO EM TETO OU PAREDE - FORNECIMENTO E INSTALAÇÃO</t>
  </si>
  <si>
    <t>13.2.2</t>
  </si>
  <si>
    <t>UFSB-ELE-91864</t>
  </si>
  <si>
    <t>ELETRODUTO DE AÇO GALVANIZADO, CLASSE LEVE, DN 25 MM (1"), APARENTE, INSTALADO EM TETO OU PAREDE - FORNECIMENTO E INSTALAÇÃO</t>
  </si>
  <si>
    <t>13.2.3</t>
  </si>
  <si>
    <t>BSSE-91917</t>
  </si>
  <si>
    <t>CURVA 90 GRAUS PARA ELETRODUTO, AÇO GALVANIZADO, ROSCÁVEL, DN 32 MM (1"), PARA CIRCUITOS TERMINAIS, INSTALADA EM PAREDE - FORNECIMENTO E INSTALAÇÃO. AF_12/2015 (UN)</t>
  </si>
  <si>
    <t>13.2.4</t>
  </si>
  <si>
    <t>BSSE-91873_7</t>
  </si>
  <si>
    <t>ELETRODUTO RÍGIDO ROSCÁVEL, PVC, DN 60 MM (2"), PARA CIRCUITOS TERMINAIS, INSTALADO NO PISO - FORNECIMENTO E INSTALAÇÃO. AF_12/2015 (M)</t>
  </si>
  <si>
    <t>13.2.5</t>
  </si>
  <si>
    <t>BSSE-91886_7</t>
  </si>
  <si>
    <t>LUVA PARA ELETRODUTO, PVC, ROSCÁVEL, DN 60 MM (2"), PARA CIRCUITOS TERMINAIS, INSTALADA NO PISO - FORNECIMENTO E INSTALAÇÃO. AF_12/2015 (UN)</t>
  </si>
  <si>
    <t>13.2.6</t>
  </si>
  <si>
    <t>BSSE-91873_2</t>
  </si>
  <si>
    <t>ELETRODUTO RÍGIDO ROSCÁVEL, PVC, DN 60 MM (2"), PARA CIRCUITOS TERMINAIS, INSTALADO EM PAREDE - FORNECIMENTO E INSTALAÇÃO. AF_12/2015 (M)</t>
  </si>
  <si>
    <t>13.2.7</t>
  </si>
  <si>
    <t>BSSE-91886_2</t>
  </si>
  <si>
    <t>LUVA PARA ELETRODUTO, PVC, ROSCÁVEL, DN 60 MM (2"), PARA CIRCUITOS TERMINAIS, INSTALADA EM PAREDE - FORNECIMENTO E INSTALAÇÃO. AF_12/2015 (UN)</t>
  </si>
  <si>
    <t>13.2.8</t>
  </si>
  <si>
    <t>BSSE-91920_2</t>
  </si>
  <si>
    <t>CURVA 90 GRAUS PARA ELETRODUTO, PVC, ROSCÁVEL, DN 60 MM (2"), PARA CIRCUITOS TERMINAIS, INSTALADA EM PAREDE - FORNECIMENTO E INSTALAÇÃO. AF_12/2015 (UN)</t>
  </si>
  <si>
    <t>13.2.9</t>
  </si>
  <si>
    <t>BSSE-061171</t>
  </si>
  <si>
    <t>ELETRODUTO FERRO GALVANIZADO ROSCAVEL 4"" COM CONEXOES (M)</t>
  </si>
  <si>
    <t>13.2.10</t>
  </si>
  <si>
    <t>93358</t>
  </si>
  <si>
    <t>ESCAVAÇÃO MANUAL DE VALA COM PROFUNDIDADE MENOR OU IGUAL A 1,30 M. AF_02/2021</t>
  </si>
  <si>
    <t>13.2.11</t>
  </si>
  <si>
    <t>96995</t>
  </si>
  <si>
    <t>REATERRO MANUAL APILOADO COM SOQUETE. AF_10/2017</t>
  </si>
  <si>
    <t>13.2.12</t>
  </si>
  <si>
    <t>BSSE-95749_1</t>
  </si>
  <si>
    <t>ELETRODUTO DE PVC TIPO CONDULETE, DN 20 MM (3/4??), APARENTE, INSTALADO EM PAREDE - FORNECIMENTO E INSTALAÇÃO. AF_11/2016_P (M)</t>
  </si>
  <si>
    <t>13.2.13</t>
  </si>
  <si>
    <t>BSSE-91863_1</t>
  </si>
  <si>
    <t>ELETRODUTO RÍGIDO ROSCÁVEL, PVC, DN 25 MM (3/4"), PARA CIRCUITOS TERMINAIS, INSTALADO EM FORRO - FORNECIMENTO E INSTALAÇÃO. AF_12/2015 (M)</t>
  </si>
  <si>
    <t>13.2.14</t>
  </si>
  <si>
    <t>91890</t>
  </si>
  <si>
    <t>CURVA 90 GRAUS PARA ELETRODUTO, PVC, ROSCÁVEL, DN 25 MM (3/4"), PARA CIRCUITOS TERMINAIS, INSTALADA EM FORRO - FORNECIMENTO E INSTALAÇÃO. AF_12/2015</t>
  </si>
  <si>
    <t>13.2.15</t>
  </si>
  <si>
    <t>91875</t>
  </si>
  <si>
    <t>LUVA PARA ELETRODUTO, PVC, ROSCÁVEL, DN 25 MM (3/4"), PARA CIRCUITOS TERMINAIS, INSTALADA EM FORRO - FORNECIMENTO E INSTALAÇÃO. AF_12/2015</t>
  </si>
  <si>
    <t>13.2.16</t>
  </si>
  <si>
    <t>97670</t>
  </si>
  <si>
    <t>ELETRODUTO FLEXÍVEL CORRUGADO, PEAD, DN 100 (4"), PARA REDE ENTERRADA DE DISTRIBUIÇÃO DE ENERGIA ELÉTRICA - FORNECIMENTO E INSTALAÇÃO. AF_12/2021</t>
  </si>
  <si>
    <t>13.2.17</t>
  </si>
  <si>
    <t>BSSE-C1250</t>
  </si>
  <si>
    <t>ENVELOPE DE CONCRETO P/PROTEÇÃO DE TUBO PVC ENTERRADO (M)</t>
  </si>
  <si>
    <t>13.2.18</t>
  </si>
  <si>
    <t>BSSE-S10422</t>
  </si>
  <si>
    <t>FITA DE ADVERTÊNCIA DE REDE ELÉTRICA ENTERRADA - FORNECIMENTO</t>
  </si>
  <si>
    <t>13.2.19</t>
  </si>
  <si>
    <t>BSSE-C1165</t>
  </si>
  <si>
    <t>DUTO PERFURADO - PERFILADOS CHAPA DE AÇO (38X38)MM (M)</t>
  </si>
  <si>
    <t>13.2.20</t>
  </si>
  <si>
    <t>BSSE-S09668_1</t>
  </si>
  <si>
    <t>JUNÇÃO INTERNA TIPO "L" PARA PERFILADO, ( REF.: MOPA OU SIMILAR) (UN)</t>
  </si>
  <si>
    <t>13.2.21</t>
  </si>
  <si>
    <t>BSSE-S11405_1</t>
  </si>
  <si>
    <t>JUNÇÃO INTERNA TIPO "T" PARA PERFILADO (UN)</t>
  </si>
  <si>
    <t>13.2.22</t>
  </si>
  <si>
    <t>BSSE-062572</t>
  </si>
  <si>
    <t>SAIDA LATERAL SIMPLES PARA ELETRODUTO 3/4"" (UN)</t>
  </si>
  <si>
    <t>13.2.23</t>
  </si>
  <si>
    <t>BSSE-062572_2</t>
  </si>
  <si>
    <t>SAIDA LATERAL DUPLA PARA ELETRODUTO 3/4"" (UN)</t>
  </si>
  <si>
    <t>13.2.24</t>
  </si>
  <si>
    <t>BSSE-S10850</t>
  </si>
  <si>
    <t>ACOPLAMENTO PARA PERFILADO 38 X 38MM (UN)</t>
  </si>
  <si>
    <t>13.2.25</t>
  </si>
  <si>
    <t>BSSE-7588-38.12.120</t>
  </si>
  <si>
    <t>LEITO PARA CABOS, TIPO PESADO, EM AÇO GALVANIZADO DE 500 X 100 MM - COM ACESSÓRIOS (M)</t>
  </si>
  <si>
    <t>13.2.26</t>
  </si>
  <si>
    <t>INFRA EXTERNA</t>
  </si>
  <si>
    <t>13.2.26.1</t>
  </si>
  <si>
    <t>102302</t>
  </si>
  <si>
    <t>ESCAVAÇÃO MECANIZADA DE VALA COM PROF. ATÉ 1,5 M (MÉDIA MONTANTE E JUSANTE/UMA COMPOSIÇÃO POR TRECHO), RETROESCAV. (0,26 M3), LARG. MENOR QUE 0,8 M, EM SOLO MOLE, LOCAIS COM BAIXO NÍVEL DE NTERFERÊNCIA. AF_02/2021</t>
  </si>
  <si>
    <t>13.2.26.2</t>
  </si>
  <si>
    <t>101622</t>
  </si>
  <si>
    <t>PREPARO DE FUNDO DE VALA COM LARGURA MENOR QUE 1,5 M, COM CAMADA DE AREIA, LANÇAMENTO MECANIZADO. AF_08/2020</t>
  </si>
  <si>
    <t>13.2.26.3</t>
  </si>
  <si>
    <t>13.2.26.4</t>
  </si>
  <si>
    <t>00034492</t>
  </si>
  <si>
    <t>CONCRETO USINADO BOMBEAVEL, CLASSE DE RESISTENCIA C20, COM BRITA 0 E 1, SLUMP = 100 +/- 20 MM, EXCLUI SERVICO DE BOMBEAMENTO (NBR 8953)</t>
  </si>
  <si>
    <t>13.2.26.5</t>
  </si>
  <si>
    <t>103673</t>
  </si>
  <si>
    <t>LANÇAMENTO COM USO DE BOMBA, ADENSAMENTO E ACABAMENTO DE CONCRETO EM ESTRUTURAS. AF_02/2022</t>
  </si>
  <si>
    <t>13.2.26.6</t>
  </si>
  <si>
    <t>93381</t>
  </si>
  <si>
    <t>REATERRO MECANIZADO DE VALA COM RETROESCAVADEIRA (CAPACIDADE DA CAÇAMBA DA RETRO: 0,26 M³ / POTÊNCIA: 88 HP), LARGURA DE 0,8 A 1,5 M, PROFUNDIDADE DE 1,5 A 3,0 M, COM SOLO (SEM SUBSTITUIÇÃO) DE 1ª CATEGORIA EM LOCAIS COM BAIXO NÍVEL DE INTERFERÊNCIA. AF_04/2016</t>
  </si>
  <si>
    <t>13.2.26.7</t>
  </si>
  <si>
    <t>100574</t>
  </si>
  <si>
    <t>ESPALHAMENTO DE MATERIAL COM TRATOR DE ESTEIRAS. AF_11/2019</t>
  </si>
  <si>
    <t>13.3</t>
  </si>
  <si>
    <t>FIXAÇÕES PARA ELETRODUTOS</t>
  </si>
  <si>
    <t>13.3.1</t>
  </si>
  <si>
    <t>BSSE-S09668_2</t>
  </si>
  <si>
    <t>CANTONEIRA ZZ PARA PERFILADO 38X38MM (UN)</t>
  </si>
  <si>
    <t>13.3.2</t>
  </si>
  <si>
    <t>BSSE-S09819</t>
  </si>
  <si>
    <t>CHUMBADOR D=1/4"X2" (UN)</t>
  </si>
  <si>
    <t>13.3.3</t>
  </si>
  <si>
    <t>BSSE-S00721_1</t>
  </si>
  <si>
    <t>FORNECIMENTO E INSTALAÇÃO DE PORCA SEXTAVADA 1/4" (REF VL 1.55 VALEMAM OU SIMILAR) (UN)</t>
  </si>
  <si>
    <t>13.3.4</t>
  </si>
  <si>
    <t>BSSE-S00428_2</t>
  </si>
  <si>
    <t>ARRUELA LISA 3/8" (UN)</t>
  </si>
  <si>
    <t>13.3.5</t>
  </si>
  <si>
    <t>BSSE-S00424</t>
  </si>
  <si>
    <t>FORNECIMENTO E INSTALAÇÃO DE VERGALHÃO (TIRANTE C/ ROSCA D=3/8"X1000MM. (UN)</t>
  </si>
  <si>
    <t>13.4</t>
  </si>
  <si>
    <t>CAIXAS E ACESSÓRIOS</t>
  </si>
  <si>
    <t>13.4.1</t>
  </si>
  <si>
    <t>95781</t>
  </si>
  <si>
    <t>CONDULETE DE ALUMÍNIO, TIPO C, PARA ELETRODUTO DE AÇO GALVANIZADO DN 25 MM (1''), APARENTE - FORNECIMENTO E INSTALAÇÃO. AF_10/2022</t>
  </si>
  <si>
    <t>13.4.2</t>
  </si>
  <si>
    <t>95782</t>
  </si>
  <si>
    <t>CONDULETE DE ALUMÍNIO, TIPO E, ELETRODUTO DE AÇO GALVANIZADO DN 25 MM (1''), APARENTE - FORNECIMENTO E INSTALAÇÃO. AF_10/2022</t>
  </si>
  <si>
    <t>13.4.3</t>
  </si>
  <si>
    <t>95796</t>
  </si>
  <si>
    <t>CONDULETE DE ALUMÍNIO, TIPO T, PARA ELETRODUTO DE AÇO GALVANIZADO DN 25 MM (1''), APARENTE - FORNECIMENTO E INSTALAÇÃO. AF_10/2022</t>
  </si>
  <si>
    <t>13.4.4</t>
  </si>
  <si>
    <t>97892</t>
  </si>
  <si>
    <t>CAIXA ENTERRADA ELÉTRICA RETANGULAR, EM ALVENARIA COM BLOCOS DE CONCRETO, FUNDO COM BRITA, DIMENSÕES INTERNAS: 0,6X0,6X0,6 M. AF_12/2020</t>
  </si>
  <si>
    <t>13.4.5</t>
  </si>
  <si>
    <t>BSSE-97894_1</t>
  </si>
  <si>
    <t>CAIXA ENTERRADA ELÉTRICA RETANGULAR, EM ALVENARIA COM BLOCOS DE CONCRETO, FUNDO COM BRITA, DIMENSÕES INTERNAS: 1,2X0,8X1,3 M, COM TAMPA EM FERRO. (UN)</t>
  </si>
  <si>
    <t>13.5</t>
  </si>
  <si>
    <t>CABOS E ACESSÓRIOS</t>
  </si>
  <si>
    <t>13.5.1</t>
  </si>
  <si>
    <t>91926</t>
  </si>
  <si>
    <t>CABO DE COBRE FLEXÍVEL ISOLADO, 2,5 MM², ANTI-CHAMA 450/750 V, PARA CIRCUITOS TERMINAIS - FORNECIMENTO E INSTALAÇÃO. AF_12/2015</t>
  </si>
  <si>
    <t>13.5.2</t>
  </si>
  <si>
    <t>93000</t>
  </si>
  <si>
    <t>CABO DE COBRE FLEXÍVEL ISOLADO, 240 MM², ANTI-CHAMA 0,6/1,0 KV, PARA REDE ENTERRADA DE DISTRIBUIÇÃO DE ENERGIA ELÉTRICA - FORNECIMENTO E INSTALAÇÃO. AF_12/2021</t>
  </si>
  <si>
    <t>13.5.3</t>
  </si>
  <si>
    <t>UFSB-ELE-92988</t>
  </si>
  <si>
    <t>CABO DE COBRE ISOLADO EPR, 50 MM², 12/20 KV, PARA REDE DE DISTRIBUIÇÃO DE ENERGIA ELÉTRICA - FORNECIMENTO E INSTALAÇÃO</t>
  </si>
  <si>
    <t>13.5.4</t>
  </si>
  <si>
    <t>BSSE-72250_2</t>
  </si>
  <si>
    <t>CABO DE COBRE NU 50MM2 - FORNECIMENTO E INSTALACAO</t>
  </si>
  <si>
    <t>13.5.5</t>
  </si>
  <si>
    <t>BSSE-S72263S</t>
  </si>
  <si>
    <t>TERMINAL OU CONECTOR DE PRESSAO - PARA CABO 50MM2 - FORNECIMENTO E INSTALACAO (UN)</t>
  </si>
  <si>
    <t>13.5.6</t>
  </si>
  <si>
    <t>BSSE-96973_2</t>
  </si>
  <si>
    <t>BARRA CHATA DE COBRE 7/8"X1/8", COM ISOLADOR - FORNECIMENTO E INSTALAÇÃO. (M)</t>
  </si>
  <si>
    <t>13.5.7</t>
  </si>
  <si>
    <t>13.5.8</t>
  </si>
  <si>
    <t>UFSB-ELE-92994-SUB</t>
  </si>
  <si>
    <t>CABO DE COBRE NU 120 MM2 MEIO-DURO, PARA REDE ENTERRADA DE DISTRIBUIÇÃO DE ENERGIA ELÉTRICA - FORNECIMENTO E INSTALAÇÃO.</t>
  </si>
  <si>
    <t>13.6</t>
  </si>
  <si>
    <t>TOMADAS E INTERRUPTORES</t>
  </si>
  <si>
    <t>13.6.1</t>
  </si>
  <si>
    <t>BSSE-91992_4</t>
  </si>
  <si>
    <t>PONTO DE INTERRUPTOR SIMPLES, COM CONDULETE TOP, ADAPTADOR. (ABNT) (UN)</t>
  </si>
  <si>
    <t>13.6.2</t>
  </si>
  <si>
    <t>BSSE-91992_3</t>
  </si>
  <si>
    <t>PONTO DE TOMADA SIMPLES 2P+T 10A, COM CONDULETE TOP, ADAPTADOR. (ABNT) (UN)</t>
  </si>
  <si>
    <t>13.6.3</t>
  </si>
  <si>
    <t>BSSE-S10275_1</t>
  </si>
  <si>
    <t>CAIXA METÁLICA COM UMA TOMADA 2P+T PARA INSTALAÇÃO EM PERFILADO (UN)</t>
  </si>
  <si>
    <t>13.7</t>
  </si>
  <si>
    <t>LUMINÁRIAS</t>
  </si>
  <si>
    <t>13.7.1</t>
  </si>
  <si>
    <t>BSSE-S12368_1</t>
  </si>
  <si>
    <t>LUMINÁRIA DE SOBREPOR, TUBLED CORPO/ REFLETOR E ALETAS FABRICADAS EM CHAPA DE AÇO TRATADA E PINTADA EM EPOXI BRANCO, PARA USO DE 2 LAMPADAS TUBLED DE 18W. (UN)</t>
  </si>
  <si>
    <t>13.7.2</t>
  </si>
  <si>
    <t>BSSE-S11443</t>
  </si>
  <si>
    <t>GANCHO CURTO 38X38MM PARA LUMINÁRIA (UN)</t>
  </si>
  <si>
    <t>13.7.3</t>
  </si>
  <si>
    <t>BSSE-S09621_1</t>
  </si>
  <si>
    <t>LUMINÁRIA DE EMBUTIR COM DIFUSOR, QUADRADA, PARA LÂMPADA LED BASE E27, 4 X 10W. (UN)</t>
  </si>
  <si>
    <t>13.7.4</t>
  </si>
  <si>
    <t>BSSE-C4105_1</t>
  </si>
  <si>
    <t>LUMINÁRIA TIPO ARANDELA PARA UMA LÂMPADA LED COMPACTA DE 18 WATTS, COM CORPO EM ALUMÍNIO, REFLETOR EM ALUMÍNIO, DIFUSOR EM VIDRO TEMPERADO TRANSPARENTE, INSERIDA A 2 M DO PISO ACABADO. (UN)</t>
  </si>
  <si>
    <t>13.8</t>
  </si>
  <si>
    <t>ATERRAMENTO</t>
  </si>
  <si>
    <t>13.8.1</t>
  </si>
  <si>
    <t>BSSE-C0325</t>
  </si>
  <si>
    <t>ATERRAMENTO COMPLETO C/ HASTE COPPERWELD 3/4" X 3.0M COM CAIXA DE INSPEÇÃO TIPO SOLO EM PVC COM TAMPA DE FERRO FUNDIDO (UN)</t>
  </si>
  <si>
    <t>13.8.2</t>
  </si>
  <si>
    <t>96986</t>
  </si>
  <si>
    <t>HASTE DE ATERRAMENTO 3/4 PARA SPDA - FORNECIMENTO E INSTALAÇÃO. AF_12/2017</t>
  </si>
  <si>
    <t>13.8.3</t>
  </si>
  <si>
    <t>BSSE-C3909</t>
  </si>
  <si>
    <t>SOLDA EXOTÉRMICA (UND.)</t>
  </si>
  <si>
    <t>13.8.4</t>
  </si>
  <si>
    <t>BSSE-S11273</t>
  </si>
  <si>
    <t>CAIXA DE EQUIPOTENCIALIZAÇÃO EM AÇO 200X200X90MM, PARA EMBUTIR COM TAMPA, COM 9 TERMINAIS, REF:TEL-901 OU SIMILAR (SPDA) (UN)</t>
  </si>
  <si>
    <t>13.9</t>
  </si>
  <si>
    <t>TRANSFORMADOR</t>
  </si>
  <si>
    <t>13.9.1</t>
  </si>
  <si>
    <t>UFSB-103656-COT</t>
  </si>
  <si>
    <t>TRANSFORMADOR A SECO, 1.000 KVA, INSTALAÇÃO EM SOLO - FORNECIMENTO E INSTALAÇÃO CONFORME PROJETO. - BDI = 11,20</t>
  </si>
  <si>
    <t>13.10</t>
  </si>
  <si>
    <t>ENTRADA DE ENERGIA</t>
  </si>
  <si>
    <t>13.10.1</t>
  </si>
  <si>
    <t>BSSE-S11862_1</t>
  </si>
  <si>
    <t>SUPORTE EM CANTONEIRA DE FERRO 1.1/2" X 3/16", TIPO U, H = 0,3M, COMP = 2,10M (UN)</t>
  </si>
  <si>
    <t>13.10.2</t>
  </si>
  <si>
    <t>BSSE-S11862_2</t>
  </si>
  <si>
    <t>SUPORTE EM CANTONEIRA DE FERRO 1.1/2" X 3/16", PARA CAVALETE PADRÃO DE MEDIÇÃO DE ENTRADA DE ENERGIA. (UN)</t>
  </si>
  <si>
    <t>13.10.3</t>
  </si>
  <si>
    <t>BSSE-070059_1</t>
  </si>
  <si>
    <t>CHUMBADOR PARABOLT 1/2"" (UN)</t>
  </si>
  <si>
    <t>13.10.4</t>
  </si>
  <si>
    <t>BSSE-09.80.029_1</t>
  </si>
  <si>
    <t>FORNECIMENTO E INSTALAÇÃO DE CHAVE SECCIONADORA UNIPOLAR EM POSTE (UN)</t>
  </si>
  <si>
    <t>13.10.5</t>
  </si>
  <si>
    <t>BSSE-73781/001_1</t>
  </si>
  <si>
    <t>MUFLA TERMINAL PRIMARIA UNIPOLAR USO INTERNO PARA CABO 25/120MM2, ISOLACAO 12/20KV EM EPR - BORRACHA DE SILICONE. FORNECIMENTO E INSTALACAO. (UN)</t>
  </si>
  <si>
    <t>13.10.6</t>
  </si>
  <si>
    <t>BSSE-73781/001_5</t>
  </si>
  <si>
    <t>MUFLA TERMINAL PRIMARIA UNIPOLAR USO EXTERNO PARA CABO 25/120MM2, ISOLACAO 12/20KV EM EPR - BORRACHA DE SILICONE. FORNECIMENTO E INSTALACAO. (COMPOSIÇÃO FEITA PARA OS PROJETOS DAS SES UFSB). (UN)</t>
  </si>
  <si>
    <t>13.10.7</t>
  </si>
  <si>
    <t>BSSE-S09915</t>
  </si>
  <si>
    <t>FORNECIMENTO E INSTALAÇÃO DE PÁRA-RAIO DE DISTRIBUIÇÃO POLIMÉRICO 12KV, C/ DESLIGAMENTO AUTOMÁTICO, RESIST. NÃO LINEAR (UN)</t>
  </si>
  <si>
    <t>13.10.8</t>
  </si>
  <si>
    <t>BSSE-S08327_1</t>
  </si>
  <si>
    <t>POSTE DE CONCRETO DUPLO T (DT) 12/600 - FORNECIMENTO E ASSENTAMENTO (UN)</t>
  </si>
  <si>
    <t>13.10.9</t>
  </si>
  <si>
    <t>BSSE-078630_1</t>
  </si>
  <si>
    <t>CRUZETA DE CONCRETO ARMADO TIPO T 2000MM (UN)</t>
  </si>
  <si>
    <t>13.10.10</t>
  </si>
  <si>
    <t>BSSE-S03332</t>
  </si>
  <si>
    <t>FORNECIMENTO DE PORCA OLHAL EM AÇO CARBONO 16 MM (UN)</t>
  </si>
  <si>
    <t>13.10.11</t>
  </si>
  <si>
    <t>BSSE-S02919</t>
  </si>
  <si>
    <t>FORNECIMENTO DE PARAFUSO CABEÇA QUADRADA 16 X 500MM (UN)</t>
  </si>
  <si>
    <t>13.10.12</t>
  </si>
  <si>
    <t>BSSE-S02907</t>
  </si>
  <si>
    <t>FORNECIMENTO DE PARAFUSO CABEÇA ABAULADA 16 X 200MM (UN)</t>
  </si>
  <si>
    <t>13.10.13</t>
  </si>
  <si>
    <t>BSSE-S02844</t>
  </si>
  <si>
    <t>FORNECIMENTO DE ARRUELA QUADRADA 38 MM C/ FURO 18 MM (UN)</t>
  </si>
  <si>
    <t>13.10.14</t>
  </si>
  <si>
    <t>BSSE-S04130</t>
  </si>
  <si>
    <t>PORCA QUADRADA ROSCA DN 16 MM, FORNECIMENTO (UN)</t>
  </si>
  <si>
    <t>13.10.15</t>
  </si>
  <si>
    <t>BSSE-S08441_1</t>
  </si>
  <si>
    <t>ABRAÇADEIRA METÁLICA TIPO "D" DE 3/4" (UN)</t>
  </si>
  <si>
    <t>13.10.16</t>
  </si>
  <si>
    <t>BSSE-S10418_1</t>
  </si>
  <si>
    <t>13.11</t>
  </si>
  <si>
    <t>PLACAS DE SINALIZAÇÃO</t>
  </si>
  <si>
    <t>13.11.1</t>
  </si>
  <si>
    <t>BSSE-36.20.280_2</t>
  </si>
  <si>
    <t>PLACA DE ADVERTÊNCIA ´PERIGO DE MORTE CABO ENERGIZADO´ EM CABINE PRIMÁRIA, NAS DIMENSÕES 400 X 300 MM, CHAPA 18 (UN)</t>
  </si>
  <si>
    <t>13.11.2</t>
  </si>
  <si>
    <t>BSSE-36.20.280_1</t>
  </si>
  <si>
    <t>PLACA DE ADVERTÊNCIA ´PERIGO ALTA TENSÃO´ EM CABINE PRIMÁRIA, NAS DIMENSÕES 400 X 300 MM, CHAPA 18 (UN)</t>
  </si>
  <si>
    <t>13.11.3</t>
  </si>
  <si>
    <t>BSSE-36.20.280_3</t>
  </si>
  <si>
    <t>PLACA DE ADVERTÊNCIA ´PERIGO ELETRICIDADE´ EM CABINE PRIMÁRIA, NAS DIMENSÕES 300 X 400 MM, CHAPA 18 (UN)</t>
  </si>
  <si>
    <t>13.11.4</t>
  </si>
  <si>
    <t>BSSE-36.20.280_4</t>
  </si>
  <si>
    <t>PLACA DE ADVERTÊNCIA ´PERIGO DE MORTE EM CASO DE INCÊNDIO OU ALAGAMENTO´ EM CABINE PRIMÁRIA, NAS DIMENSÕES 300 X 400 MM, CHAPA 18 (UN)</t>
  </si>
  <si>
    <t>13.11.5</t>
  </si>
  <si>
    <t>BSSE-36.20.280_5</t>
  </si>
  <si>
    <t>PLACA DE ADVERTÊNCIA ´ATENÇÃO PERIGO DE MORTE ACESSO RESTRITO SOMENTE PESSOAS AUTORIZADAS´ EM CABINE PRIMÁRIA, NAS DIMENSÕES 400 X 300 MM, CHAPA 18 (UN)</t>
  </si>
  <si>
    <t>13.11.6</t>
  </si>
  <si>
    <t>BSSE-36.20.280_6</t>
  </si>
  <si>
    <t>PLACA DE ADVERTÊNCIA ´PERIGO ALTA TENSÃO ACESSO RESTRITO SOMENTE PESSOAS AUTORIZADAS´ EM CABINE PRIMÁRIA, NAS DIMENSÕES 400 X 300 MM, CHAPA 18 (UN)</t>
  </si>
  <si>
    <t>13.11.7</t>
  </si>
  <si>
    <t>BSSE-36.20.280_8</t>
  </si>
  <si>
    <t>PLACA DE ADVERTÊNCIA ´ENERGIA NÃO MEDIDA NÃO ROMPER O LACRE COELBA´ EM CABINE PRIMÁRIA, NAS DIMENSÕES 200 X 100 MM, CHAPA 18 (UN)</t>
  </si>
  <si>
    <t>14</t>
  </si>
  <si>
    <t>TELECOMUNICAÇÕES</t>
  </si>
  <si>
    <t>14.1</t>
  </si>
  <si>
    <t>RACK E ACESSÓRIOS - C.E.</t>
  </si>
  <si>
    <t>14.1.1</t>
  </si>
  <si>
    <t>BSSE-S08683</t>
  </si>
  <si>
    <t>FORNECIMENTO E INSTALAÇÃO DE RACK DE PISO 19" X 24U X 700MM (UN)</t>
  </si>
  <si>
    <t>14.1.2</t>
  </si>
  <si>
    <t>BSSE-C4564</t>
  </si>
  <si>
    <t>DISTRIBUIDOR INTERNO ÓPTICO - D.I.O. PARA 12 FIBRAS MONO-MODO, COM CONCETORES ST, PADRÃO 19" (UN)</t>
  </si>
  <si>
    <t>14.1.3</t>
  </si>
  <si>
    <t>BSSE-059439_2</t>
  </si>
  <si>
    <t>SWITCH 48 PORTAS (UN)</t>
  </si>
  <si>
    <t>14.1.4</t>
  </si>
  <si>
    <t>BSSE-C3768_1</t>
  </si>
  <si>
    <t>PATCH PANEL 24 PORTAS, CATEGORIA 6 (UN)</t>
  </si>
  <si>
    <t>14.1.5</t>
  </si>
  <si>
    <t>BSSE-S08362</t>
  </si>
  <si>
    <t>FORNECIMENTO E MONTAGEM DE GUIA DE CABOS HORIZONTAIS CORPO DE AÇO SAE 1020, PROF=40MM (UN)</t>
  </si>
  <si>
    <t>14.1.6</t>
  </si>
  <si>
    <t>BSSE-S11419</t>
  </si>
  <si>
    <t>RÉGUA PARA RACK COM 8 TOMADAS (UN)</t>
  </si>
  <si>
    <t>14.1.7</t>
  </si>
  <si>
    <t>BSSE-S11230</t>
  </si>
  <si>
    <t>FORNECIMENTO E INSTALAÇÃO DE PATH CORDS CAT.6 C/1,50M (UN)</t>
  </si>
  <si>
    <t>14.2</t>
  </si>
  <si>
    <t>14.2.1</t>
  </si>
  <si>
    <t>14.2.2</t>
  </si>
  <si>
    <t>14.2.3</t>
  </si>
  <si>
    <t>14.2.4</t>
  </si>
  <si>
    <t>GPS-91864_1</t>
  </si>
  <si>
    <t>ELETRODUTO RÍGIDO ROSCÁVEL, PVC, DN 32 MM (1"), PARA CIRCUITOS TERMINAIS, INSTALADO EM FORRO - FORNECIMENTO E INSTALAÇÃO. AF_12/2015 (M)</t>
  </si>
  <si>
    <t>14.2.5</t>
  </si>
  <si>
    <t>91893</t>
  </si>
  <si>
    <t>CURVA 90 GRAUS PARA ELETRODUTO, PVC, ROSCÁVEL, DN 32 MM (1"), PARA CIRCUITOS TERMINAIS, INSTALADA EM FORRO - FORNECIMENTO E INSTALAÇÃO. AF_12/2015</t>
  </si>
  <si>
    <t>14.2.6</t>
  </si>
  <si>
    <t>91876</t>
  </si>
  <si>
    <t>LUVA PARA ELETRODUTO, PVC, ROSCÁVEL, DN 32 MM (1"), PARA CIRCUITOS TERMINAIS, INSTALADA EM FORRO - FORNECIMENTO E INSTALAÇÃO. AF_12/2015</t>
  </si>
  <si>
    <t>14.2.7</t>
  </si>
  <si>
    <t>14.2.8</t>
  </si>
  <si>
    <t>BSSE-95757_1</t>
  </si>
  <si>
    <t>ELETRODUTO DE PVC TIPO CONDULETE, DN 32 MM (1??), APARENTE, INSTALADO EM PAREDE - FORNECIMENTO E INSTALAÇÃO. AF_11/2016_P (M)</t>
  </si>
  <si>
    <t>14.3</t>
  </si>
  <si>
    <t>CAIXAS</t>
  </si>
  <si>
    <t>14.3.1</t>
  </si>
  <si>
    <t>95808</t>
  </si>
  <si>
    <t>CONDULETE DE PVC, TIPO LL, PARA ELETRODUTO DE PVC SOLDÁVEL DN 25 MM (3/4''), APARENTE - FORNECIMENTO E INSTALAÇÃO. AF_10/2022</t>
  </si>
  <si>
    <t>14.3.2</t>
  </si>
  <si>
    <t>95814</t>
  </si>
  <si>
    <t>CONDULETE DE PVC, TIPO TB, PARA ELETRODUTO DE PVC SOLDÁVEL DN 25 MM (3/4''), APARENTE - FORNECIMENTO E INSTALAÇÃO. AF_10/2022</t>
  </si>
  <si>
    <t>14.3.3</t>
  </si>
  <si>
    <t>95815</t>
  </si>
  <si>
    <t>CONDULETE DE PVC, TIPO TB, PARA ELETRODUTO DE PVC SOLDÁVEL DN 32 MM (1''), APARENTE - FORNECIMENTO E INSTALAÇÃO. AF_10/2022</t>
  </si>
  <si>
    <t>14.3.4</t>
  </si>
  <si>
    <t>97891</t>
  </si>
  <si>
    <t>CAIXA ENTERRADA ELÉTRICA RETANGULAR, EM ALVENARIA COM BLOCOS DE CONCRETO, FUNDO COM BRITA, DIMENSÕES INTERNAS: 0,4X0,4X0,4 M. AF_12/2020</t>
  </si>
  <si>
    <t>14.4</t>
  </si>
  <si>
    <t>CABOS</t>
  </si>
  <si>
    <t>14.4.1</t>
  </si>
  <si>
    <t>BSSE-S07138</t>
  </si>
  <si>
    <t>FORNECIMENTO E LANÇAMENTO DE CABO UTP 4 PARES CAT 6 (M)</t>
  </si>
  <si>
    <t>14.4.2</t>
  </si>
  <si>
    <t>BSSE-S08690</t>
  </si>
  <si>
    <t>CABO DE FIBRA ÓTICA DE 2 VIAS (M)</t>
  </si>
  <si>
    <t>14.5</t>
  </si>
  <si>
    <t>TOMADAS</t>
  </si>
  <si>
    <t>14.5.1</t>
  </si>
  <si>
    <t>BSSE-S00794_1</t>
  </si>
  <si>
    <t>TOMADA PARA LÓGICA, RJ45, EM CONDULETE DE ALUMÍNIO, APARENTE (UN)</t>
  </si>
  <si>
    <t>15</t>
  </si>
  <si>
    <t>SPDA</t>
  </si>
  <si>
    <t>15.1</t>
  </si>
  <si>
    <t>CAPTAÇÃO</t>
  </si>
  <si>
    <t>15.1.1</t>
  </si>
  <si>
    <t>BSSE-72315_1</t>
  </si>
  <si>
    <t>TERMINAL AEREO EM ACO GALVANIZADO COM BASE DE FIXACAO H = 60CM (UN)</t>
  </si>
  <si>
    <t>15.1.2</t>
  </si>
  <si>
    <t>BSSE-S10693</t>
  </si>
  <si>
    <t>SUPORTE-GUIA E TENSIONADOR (UND.)</t>
  </si>
  <si>
    <t>15.1.3</t>
  </si>
  <si>
    <t>BSSE-S72262S</t>
  </si>
  <si>
    <t>TERMINAL OU CONECTOR DE PRESSAO - PARA CABO 35MM2 - FORNECIMENTO E INSTALACAO (UN)</t>
  </si>
  <si>
    <t>15.1.4</t>
  </si>
  <si>
    <t>BSSE-72250_1</t>
  </si>
  <si>
    <t>CABO DE COBRE NU 35MM2 - FORNECIMENTO E INSTALACAO (M)</t>
  </si>
  <si>
    <t>15.2</t>
  </si>
  <si>
    <t>DESCIDA</t>
  </si>
  <si>
    <t>15.2.1</t>
  </si>
  <si>
    <t>15.2.2</t>
  </si>
  <si>
    <t>15.2.3</t>
  </si>
  <si>
    <t>UFSB-SPDA-S10694</t>
  </si>
  <si>
    <t>CONECTOR EM LATÃO TIPO MINIGAR PARA CABOS 16 - 50 MM² (SPDA)</t>
  </si>
  <si>
    <t>15.2.4</t>
  </si>
  <si>
    <t>BSSE-S07904</t>
  </si>
  <si>
    <t>CLIPS 5/8" PARA HASTE DE ATERRAMENTO GALVANIZADA REF.: TEL-5238</t>
  </si>
  <si>
    <t>15.3</t>
  </si>
  <si>
    <t>MALHA DE ATERRAMENTO</t>
  </si>
  <si>
    <t>15.3.1</t>
  </si>
  <si>
    <t>15.3.2</t>
  </si>
  <si>
    <t>BSSE-S04718_1</t>
  </si>
  <si>
    <t>CAIXA DE INSPEÇÃO EM PVC 300MM COM TAMPA REFORÇADA EM FERRO FUNDIDO D=300MM, C/ESCOTILHA QUADRADA E ARTICULADA, P/CX.ATERRAMENTO FORNECIMENTO E INSTALAÇÃO. (UN)</t>
  </si>
  <si>
    <t>15.3.3</t>
  </si>
  <si>
    <t>96985</t>
  </si>
  <si>
    <t>HASTE DE ATERRAMENTO 5/8 PARA SPDA - FORNECIMENTO E INSTALAÇÃO. AF_12/2017</t>
  </si>
  <si>
    <t>15.3.4</t>
  </si>
  <si>
    <t>BSSE-S09048</t>
  </si>
  <si>
    <t>CONECTOR DE MEDIÇÃO EM BRONZE C/4 PARAFUSOS P/CABOS DE COBRE 16-70MM² REF.TEL-560 (PÁRA-RAIO) (UN)</t>
  </si>
  <si>
    <t>15.3.5</t>
  </si>
  <si>
    <t>15.3.6</t>
  </si>
  <si>
    <t>15.3.7</t>
  </si>
  <si>
    <t>BSSE-S00076</t>
  </si>
  <si>
    <t>REATERRO MANUAL DE VALAS COM ESPALHAMENTO S/ COMPACTAÇÃO (M3)</t>
  </si>
  <si>
    <t>15.4</t>
  </si>
  <si>
    <t>CAIXA DE EQUIPOTENCIALIZAÇÃO E ACESSÓRIOS</t>
  </si>
  <si>
    <t>15.4.1</t>
  </si>
  <si>
    <t>15.4.2</t>
  </si>
  <si>
    <t>BSSE-S07923</t>
  </si>
  <si>
    <t>TERMINAL DE COMPRESSÃO PARA CABO DE 50 MM2 - FORNECIMENTO E INSTALAÇÃO (UN)</t>
  </si>
  <si>
    <t>16</t>
  </si>
  <si>
    <t>COMBATE A INCÊNDIO</t>
  </si>
  <si>
    <t>16.1</t>
  </si>
  <si>
    <t>EXTINTORES</t>
  </si>
  <si>
    <t>16.1.1</t>
  </si>
  <si>
    <t>101909</t>
  </si>
  <si>
    <t>EXTINTOR DE INCÊNDIO PORTÁTIL COM CARGA DE PQS DE 6 KG, CLASSE BC - FORNECIMENTO E INSTALAÇÃO. AF_10/2020_PE</t>
  </si>
  <si>
    <t>16.1.2</t>
  </si>
  <si>
    <t>BSSE-058618</t>
  </si>
  <si>
    <t>SUPORTE DE PISO PARA EXTINTOR DE INCENDIO (UN)</t>
  </si>
  <si>
    <t>16.1.3</t>
  </si>
  <si>
    <t>101907</t>
  </si>
  <si>
    <t>EXTINTOR DE INCÊNDIO PORTÁTIL COM CARGA DE CO2 DE 6 KG, CLASSE BC - FORNECIMENTO E INSTALAÇÃO. AF_10/2020_PE</t>
  </si>
  <si>
    <t>16.1.4</t>
  </si>
  <si>
    <t>101908</t>
  </si>
  <si>
    <t>EXTINTOR DE INCÊNDIO PORTÁTIL COM CARGA DE PQS DE 4 KG, CLASSE BC - FORNECIMENTO E INSTALAÇÃO. AF_10/2020_PE</t>
  </si>
  <si>
    <t>16.2</t>
  </si>
  <si>
    <t>ILUMINAÇÃO DE EMERGÊNCIA</t>
  </si>
  <si>
    <t>16.2.1</t>
  </si>
  <si>
    <t>BSSE-060214_1</t>
  </si>
  <si>
    <t>UNIDADE AUTÔNOMA COM 30 LEDS E BALIZAMENTO NAS DUAS FACES FIXADA NO TETO OU PENDENTE NO PERFILADO, COM HASTE ("SAÍDA" NAS DUAS FACES). (UN)</t>
  </si>
  <si>
    <t>16.2.2</t>
  </si>
  <si>
    <t>BSSE-059624_2</t>
  </si>
  <si>
    <t>AVISADOR SONORO TIPO SIRENE PARA INCÊNDIO, FORNECIMENTO E INSTALAÇÃO (UN)</t>
  </si>
  <si>
    <t>16.3</t>
  </si>
  <si>
    <t>SINALIZAÇÃO DE EMERGÊNCIA</t>
  </si>
  <si>
    <t>16.3.1</t>
  </si>
  <si>
    <t>BSSE-36.20.280_7</t>
  </si>
  <si>
    <t>PLACA DE ADVERTÊNCIA ´PERIGO GÁS INFLAMÁVEL PROIBIDO FUMAR´ EM CABINE PRIMÁRIA, NAS DIMENSÕES 300 X 300 MM, CHAPA 18 (UN)</t>
  </si>
  <si>
    <t>16.3.2</t>
  </si>
  <si>
    <t>BSSE-36.20.280_10</t>
  </si>
  <si>
    <t>PLACA DE ADVERTÊNCIA ´CUIDADO RISCO DE CHOQUE ELÉTRICO´, NAS DIMENSÕES 300 X 300 MM, CHAPA 18 (UN)</t>
  </si>
  <si>
    <t>16.3.3</t>
  </si>
  <si>
    <t>BSSE-36.20.280_11</t>
  </si>
  <si>
    <t>PLACA DE ADVERTÊNCIA ´SAÍDA DE EMERGÊNCIA´, NAS DIMENSÕES 300 X 150 MM, CHAPA 18 (UN)</t>
  </si>
  <si>
    <t>16.3.4</t>
  </si>
  <si>
    <t>BSSE-36.20.280_12</t>
  </si>
  <si>
    <t>PLACA DE ADVERTÊNCIA ´COMANDO MANUAL DE ALARME´, NAS DIMENSÕES 300 X 200 MM, CHAPA 18 (UN)</t>
  </si>
  <si>
    <t>16.3.5</t>
  </si>
  <si>
    <t>BSSE-36.20.280_13</t>
  </si>
  <si>
    <t>PLACA DE ADVERTÊNCIA ´EXTINTOR DE INCÊNDIO´, NAS DIMENSÕES 300 X 300 MM, CHAPA 18 (UN)</t>
  </si>
  <si>
    <t>16.3.6</t>
  </si>
  <si>
    <t>BSSE-180051</t>
  </si>
  <si>
    <t>PINTURA FAIXA DEMARCACAO AVISO EM PISO-(1M2)-EXTINTORES (UN)</t>
  </si>
  <si>
    <t>17</t>
  </si>
  <si>
    <t>SERVIÇOS COMPLEMENTARES</t>
  </si>
  <si>
    <t>17.1</t>
  </si>
  <si>
    <t>97637</t>
  </si>
  <si>
    <t>REMOÇÃO DE TAPUME/ CHAPAS METÁLICAS E DE MADEIRA, DE FORMA MANUAL, SEM REAPROVEITAMENTO. AF_12/2017</t>
  </si>
  <si>
    <t>17.2</t>
  </si>
  <si>
    <t>100981</t>
  </si>
  <si>
    <t>CARGA, MANOBRA E DESCARGA DE ENTULHO EM CAMINHÃO BASCULANTE 6 M³ - CARGA COM ESCAVADEIRA HIDRÁULICA (CAÇAMBA DE 0,80 M³ / 111 HP) E DESCARGA LIVRE (UNIDADE: M3). AF_07/2020</t>
  </si>
  <si>
    <t>17.3</t>
  </si>
  <si>
    <t>97914</t>
  </si>
  <si>
    <t>TRANSPORTE COM CAMINHÃO BASCULANTE DE 6 M³, EM VIA URBANA PAVIMENTADA, DMT ATÉ 30 KM (UNIDADE: M3XKM). AF_07/2020</t>
  </si>
  <si>
    <t>M3XKM</t>
  </si>
  <si>
    <t>17.4</t>
  </si>
  <si>
    <t>99803</t>
  </si>
  <si>
    <t>LIMPEZA DE PISO CERÂMICO OU PORCELANATO COM PANO ÚMIDO. AF_04/2019</t>
  </si>
  <si>
    <t>17.5</t>
  </si>
  <si>
    <t>99814</t>
  </si>
  <si>
    <t>LIMPEZA DE SUPERFÍCIE COM JATO DE ALTA PRESSÃO. AF_04/2019</t>
  </si>
  <si>
    <t>17.6</t>
  </si>
  <si>
    <t>99811</t>
  </si>
  <si>
    <t>LIMPEZA DE CONTRAPISO COM VASSOURA A SECO. AF_04/2019</t>
  </si>
  <si>
    <t>17.7</t>
  </si>
  <si>
    <t>COMP-21020216</t>
  </si>
  <si>
    <t>MOBILIZAÇÃO E DESMOBILIZAÇÃO DE CANTEIROS DE OBRAS COM FRETE DE MATERIAIS, CARGA E DESCARGA DE EQUIPAMENTOS E MOBILIÁRIO</t>
  </si>
  <si>
    <t>VALOR ORÇAMENTO UFSB:</t>
  </si>
  <si>
    <t>SUBTOTAL SEM BDI</t>
  </si>
  <si>
    <t>VALOR BDI (24,85%):</t>
  </si>
  <si>
    <t>BDI CONVENCIONAL%</t>
  </si>
  <si>
    <t>VALOR BDI DIFERENCIADO (11,20%):</t>
  </si>
  <si>
    <t>BDI DIFERENCIADO%</t>
  </si>
  <si>
    <t>VALOR TOTAL UFSB:</t>
  </si>
  <si>
    <t>PROPOSTA FINAL COM BDI: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</si>
</sst>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R$&quot;\ * #,##0_-;\-&quot;R$&quot;\ * #,##0_-;_-&quot;R$&quot;\ * &quot;-&quot;_-;_-@_-"/>
    <numFmt numFmtId="178" formatCode="_-* #,##0_-;\-* #,##0_-;_-* &quot;-&quot;_-;_-@_-"/>
    <numFmt numFmtId="179" formatCode="_-&quot;R$&quot;\ * #,##0.00_-;\-&quot;R$&quot;\ * #,##0.00_-;_-&quot;R$&quot;\ * &quot;-&quot;??_-;_-@_-"/>
  </numFmts>
  <fonts count="30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003366"/>
      <name val="Arial"/>
      <charset val="134"/>
    </font>
    <font>
      <sz val="12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u/>
      <sz val="12"/>
      <name val="Arial"/>
      <charset val="134"/>
    </font>
    <font>
      <b/>
      <sz val="12"/>
      <color theme="1"/>
      <name val="Arial"/>
      <charset val="134"/>
    </font>
    <font>
      <b/>
      <u val="singleAccounting"/>
      <sz val="12"/>
      <color theme="1"/>
      <name val="Arial"/>
      <charset val="134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8" borderId="8" applyNumberFormat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11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readingOrder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readingOrder="1"/>
    </xf>
    <xf numFmtId="10" fontId="4" fillId="0" borderId="0" xfId="49" applyNumberFormat="1" applyFont="1" applyFill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58" fontId="4" fillId="0" borderId="0" xfId="0" applyNumberFormat="1" applyFont="1" applyAlignment="1">
      <alignment horizontal="left" vertical="center"/>
    </xf>
    <xf numFmtId="10" fontId="4" fillId="0" borderId="0" xfId="49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left" readingOrder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 readingOrder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 readingOrder="1"/>
    </xf>
    <xf numFmtId="0" fontId="5" fillId="4" borderId="5" xfId="0" applyNumberFormat="1" applyFont="1" applyFill="1" applyBorder="1" applyAlignment="1" applyProtection="1">
      <alignment horizontal="left" vertical="center"/>
    </xf>
    <xf numFmtId="0" fontId="5" fillId="4" borderId="5" xfId="0" applyNumberFormat="1" applyFont="1" applyFill="1" applyBorder="1" applyAlignment="1" applyProtection="1">
      <alignment vertical="center" wrapText="1"/>
      <protection locked="0"/>
    </xf>
    <xf numFmtId="0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 readingOrder="1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vertical="center" wrapText="1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 readingOrder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179" fontId="2" fillId="0" borderId="1" xfId="9" applyFont="1" applyBorder="1" applyAlignment="1">
      <alignment horizontal="center" vertical="center" wrapText="1" readingOrder="1"/>
    </xf>
    <xf numFmtId="176" fontId="2" fillId="0" borderId="1" xfId="50" applyFont="1" applyBorder="1" applyAlignment="1">
      <alignment horizontal="center" vertical="center" wrapText="1" readingOrder="1"/>
    </xf>
    <xf numFmtId="10" fontId="2" fillId="5" borderId="2" xfId="49" applyNumberFormat="1" applyFont="1" applyFill="1" applyBorder="1" applyAlignment="1" applyProtection="1">
      <alignment horizontal="center" vertical="center"/>
      <protection locked="0"/>
    </xf>
    <xf numFmtId="10" fontId="2" fillId="5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10" fontId="2" fillId="0" borderId="1" xfId="49" applyNumberFormat="1" applyFont="1" applyBorder="1" applyAlignment="1" applyProtection="1">
      <alignment horizontal="center" vertical="center" wrapText="1" readingOrder="1"/>
    </xf>
    <xf numFmtId="10" fontId="7" fillId="6" borderId="1" xfId="49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0" fontId="5" fillId="4" borderId="5" xfId="49" applyNumberFormat="1" applyFont="1" applyFill="1" applyBorder="1" applyAlignment="1" applyProtection="1">
      <alignment horizontal="right" vertical="center" wrapText="1"/>
    </xf>
    <xf numFmtId="10" fontId="5" fillId="2" borderId="5" xfId="49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10" fontId="6" fillId="0" borderId="5" xfId="49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179" fontId="5" fillId="0" borderId="5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79" fontId="1" fillId="0" borderId="0" xfId="9" applyFont="1" applyAlignment="1" applyProtection="1">
      <alignment horizontal="center" vertical="center"/>
    </xf>
    <xf numFmtId="10" fontId="1" fillId="0" borderId="0" xfId="49" applyNumberFormat="1" applyFont="1" applyAlignment="1" applyProtection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179" fontId="9" fillId="6" borderId="1" xfId="9" applyFont="1" applyFill="1" applyBorder="1" applyAlignment="1" applyProtection="1">
      <alignment horizontal="center" vertical="center"/>
    </xf>
    <xf numFmtId="10" fontId="8" fillId="6" borderId="1" xfId="49" applyNumberFormat="1" applyFont="1" applyFill="1" applyBorder="1" applyAlignment="1" applyProtection="1">
      <alignment horizontal="center"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  <cellStyle name="Porcentagem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iz.silva\Desktop\SUBESTA&#199;&#195;O%20Rev2\Licita&#231;&#227;o\OR&#199;AMENTO%202023%20re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CAMENTARIA"/>
      <sheetName val="PLANILHA DE PROSTA"/>
      <sheetName val="COMPOSICOES"/>
      <sheetName val="CRONOGRAMA"/>
      <sheetName val="BDI"/>
      <sheetName val="CURVA ABC SERVICOS"/>
      <sheetName val="CURVA ABC INSUMOS"/>
      <sheetName val="CRONOGRAMA 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tabSelected="1" zoomScale="70" zoomScaleNormal="70" workbookViewId="0">
      <pane ySplit="9" topLeftCell="A266" activePane="bottomLeft" state="frozen"/>
      <selection/>
      <selection pane="bottomLeft" activeCell="G303" sqref="G303"/>
    </sheetView>
  </sheetViews>
  <sheetFormatPr defaultColWidth="9" defaultRowHeight="15"/>
  <cols>
    <col min="1" max="1" width="9.28571428571429" style="1" customWidth="1"/>
    <col min="2" max="2" width="23.1428571428571" style="2" customWidth="1"/>
    <col min="3" max="3" width="73.8571428571429" style="3" customWidth="1"/>
    <col min="4" max="4" width="24.4285714285714" style="3" customWidth="1"/>
    <col min="5" max="5" width="14.8571428571429" style="3" customWidth="1"/>
    <col min="6" max="6" width="14" style="4" customWidth="1"/>
    <col min="7" max="7" width="29.7142857142857" style="4" customWidth="1"/>
    <col min="8" max="8" width="19.5714285714286" style="4" customWidth="1"/>
    <col min="9" max="9" width="9.14285714285714" style="3"/>
    <col min="10" max="11" width="28.7142857142857" style="3" customWidth="1"/>
    <col min="12" max="12" width="25" style="3" customWidth="1"/>
    <col min="13" max="16384" width="9.14285714285714" style="3"/>
  </cols>
  <sheetData>
    <row r="1" ht="25.5" customHeight="1" spans="1:12">
      <c r="A1" s="5" t="s">
        <v>0</v>
      </c>
      <c r="B1" s="5"/>
      <c r="C1" s="5"/>
      <c r="D1" s="5"/>
      <c r="E1" s="5"/>
      <c r="F1" s="5"/>
      <c r="G1" s="5"/>
      <c r="H1" s="5"/>
      <c r="J1" s="40" t="s">
        <v>1</v>
      </c>
      <c r="K1" s="41"/>
      <c r="L1" s="42"/>
    </row>
    <row r="2" ht="50.25" customHeight="1" spans="1:12">
      <c r="A2" s="6" t="s">
        <v>2</v>
      </c>
      <c r="B2" s="7"/>
      <c r="C2" s="7"/>
      <c r="D2" s="8" t="s">
        <v>3</v>
      </c>
      <c r="E2" s="8"/>
      <c r="F2" s="9">
        <v>0.2405</v>
      </c>
      <c r="G2" s="8"/>
      <c r="H2" s="10"/>
      <c r="J2" s="43" t="s">
        <v>4</v>
      </c>
      <c r="K2" s="44"/>
      <c r="L2" s="45"/>
    </row>
    <row r="3" ht="30.75" customHeight="1" spans="1:12">
      <c r="A3" s="6" t="s">
        <v>5</v>
      </c>
      <c r="B3" s="11"/>
      <c r="C3" s="7"/>
      <c r="D3" s="8" t="s">
        <v>6</v>
      </c>
      <c r="E3" s="8"/>
      <c r="F3" s="12">
        <v>0.112</v>
      </c>
      <c r="G3" s="3"/>
      <c r="H3" s="10"/>
      <c r="J3" s="46" t="s">
        <v>7</v>
      </c>
      <c r="K3" s="47" t="s">
        <v>8</v>
      </c>
      <c r="L3" s="47" t="s">
        <v>6</v>
      </c>
    </row>
    <row r="4" ht="30.75" customHeight="1" spans="1:12">
      <c r="A4" s="6" t="s">
        <v>9</v>
      </c>
      <c r="B4" s="11"/>
      <c r="C4" s="7"/>
      <c r="D4" s="8" t="s">
        <v>10</v>
      </c>
      <c r="E4" s="8"/>
      <c r="F4" s="13" t="s">
        <v>11</v>
      </c>
      <c r="G4" s="3"/>
      <c r="H4" s="10"/>
      <c r="J4" s="48">
        <v>0</v>
      </c>
      <c r="K4" s="49">
        <v>0.2405</v>
      </c>
      <c r="L4" s="49">
        <v>0.112</v>
      </c>
    </row>
    <row r="5" ht="30.75" customHeight="1" spans="1:12">
      <c r="A5" s="6" t="s">
        <v>12</v>
      </c>
      <c r="B5" s="14"/>
      <c r="C5" s="11"/>
      <c r="D5" s="8" t="s">
        <v>13</v>
      </c>
      <c r="E5" s="8"/>
      <c r="F5" s="13" t="s">
        <v>14</v>
      </c>
      <c r="G5" s="15"/>
      <c r="H5" s="3"/>
      <c r="J5" s="50" t="s">
        <v>15</v>
      </c>
      <c r="K5" s="50"/>
      <c r="L5" s="50"/>
    </row>
    <row r="6" ht="25.5" customHeight="1" spans="1:12">
      <c r="A6" s="16"/>
      <c r="J6" s="51" t="s">
        <v>16</v>
      </c>
      <c r="K6" s="51"/>
      <c r="L6" s="51"/>
    </row>
    <row r="7" ht="25.5" customHeight="1" spans="1:12">
      <c r="A7" s="3"/>
      <c r="B7" s="3"/>
      <c r="F7" s="3"/>
      <c r="G7" s="3"/>
      <c r="H7" s="3"/>
      <c r="J7" s="52">
        <f>L312</f>
        <v>9.71809832606141e-8</v>
      </c>
      <c r="K7" s="52"/>
      <c r="L7" s="52"/>
    </row>
    <row r="8" ht="27.75" customHeight="1" spans="1:12">
      <c r="A8" s="17" t="s">
        <v>17</v>
      </c>
      <c r="B8" s="18"/>
      <c r="C8" s="18"/>
      <c r="D8" s="18"/>
      <c r="E8" s="18"/>
      <c r="F8" s="18"/>
      <c r="G8" s="18"/>
      <c r="H8" s="19"/>
      <c r="J8" s="53" t="s">
        <v>18</v>
      </c>
      <c r="K8" s="53"/>
      <c r="L8" s="53"/>
    </row>
    <row r="9" ht="30" customHeight="1" spans="1:12">
      <c r="A9" s="20" t="s">
        <v>19</v>
      </c>
      <c r="B9" s="21" t="s">
        <v>20</v>
      </c>
      <c r="C9" s="22" t="s">
        <v>21</v>
      </c>
      <c r="D9" s="22" t="s">
        <v>22</v>
      </c>
      <c r="E9" s="22" t="s">
        <v>23</v>
      </c>
      <c r="F9" s="22" t="s">
        <v>24</v>
      </c>
      <c r="G9" s="22" t="s">
        <v>25</v>
      </c>
      <c r="H9" s="22" t="s">
        <v>26</v>
      </c>
      <c r="J9" s="54" t="s">
        <v>27</v>
      </c>
      <c r="K9" s="54" t="s">
        <v>28</v>
      </c>
      <c r="L9" s="54" t="s">
        <v>29</v>
      </c>
    </row>
    <row r="10" ht="28.5" customHeight="1" spans="1:12">
      <c r="A10" s="23" t="s">
        <v>30</v>
      </c>
      <c r="B10" s="24" t="s">
        <v>31</v>
      </c>
      <c r="C10" s="25"/>
      <c r="D10" s="25"/>
      <c r="E10" s="26"/>
      <c r="F10" s="26"/>
      <c r="G10" s="27"/>
      <c r="H10" s="28"/>
      <c r="J10" s="26"/>
      <c r="K10" s="25"/>
      <c r="L10" s="55"/>
    </row>
    <row r="11" ht="28.5" customHeight="1" spans="1:12">
      <c r="A11" s="29" t="s">
        <v>32</v>
      </c>
      <c r="B11" s="30" t="s">
        <v>33</v>
      </c>
      <c r="C11" s="31"/>
      <c r="D11" s="31"/>
      <c r="E11" s="32"/>
      <c r="F11" s="32"/>
      <c r="G11" s="33"/>
      <c r="H11" s="34"/>
      <c r="J11" s="32"/>
      <c r="K11" s="31"/>
      <c r="L11" s="56"/>
    </row>
    <row r="12" ht="28.5" customHeight="1" spans="1:12">
      <c r="A12" s="35" t="s">
        <v>34</v>
      </c>
      <c r="B12" s="36" t="s">
        <v>35</v>
      </c>
      <c r="C12" s="37" t="s">
        <v>36</v>
      </c>
      <c r="D12" s="38" t="s">
        <v>37</v>
      </c>
      <c r="E12" s="38" t="s">
        <v>38</v>
      </c>
      <c r="F12" s="39">
        <v>162</v>
      </c>
      <c r="G12" s="39">
        <v>116.92</v>
      </c>
      <c r="H12" s="39">
        <f>ROUND(F12*G12,2)</f>
        <v>18941.04</v>
      </c>
      <c r="J12" s="57">
        <f t="shared" ref="J12:J21" si="0">G12-G12*$J$4</f>
        <v>116.92</v>
      </c>
      <c r="K12" s="57">
        <f>TRUNC(J12*F12,2)</f>
        <v>18941.04</v>
      </c>
      <c r="L12" s="58">
        <f>1-J12/G12</f>
        <v>0</v>
      </c>
    </row>
    <row r="13" ht="28.5" customHeight="1" spans="1:12">
      <c r="A13" s="35" t="s">
        <v>39</v>
      </c>
      <c r="B13" s="36" t="s">
        <v>40</v>
      </c>
      <c r="C13" s="37" t="s">
        <v>41</v>
      </c>
      <c r="D13" s="38" t="s">
        <v>42</v>
      </c>
      <c r="E13" s="38" t="s">
        <v>38</v>
      </c>
      <c r="F13" s="39">
        <v>6</v>
      </c>
      <c r="G13" s="39">
        <v>425.34</v>
      </c>
      <c r="H13" s="39">
        <f t="shared" ref="H13:H75" si="1">ROUND(F13*G13,2)</f>
        <v>2552.04</v>
      </c>
      <c r="J13" s="57">
        <f t="shared" si="0"/>
        <v>425.34</v>
      </c>
      <c r="K13" s="57">
        <f t="shared" ref="K13:K21" si="2">TRUNC(J13*F13,2)</f>
        <v>2552.04</v>
      </c>
      <c r="L13" s="58">
        <f t="shared" ref="L13:L21" si="3">1-J13/G13</f>
        <v>0</v>
      </c>
    </row>
    <row r="14" ht="28.5" customHeight="1" spans="1:12">
      <c r="A14" s="35" t="s">
        <v>43</v>
      </c>
      <c r="B14" s="36" t="s">
        <v>44</v>
      </c>
      <c r="C14" s="37" t="s">
        <v>45</v>
      </c>
      <c r="D14" s="38" t="s">
        <v>37</v>
      </c>
      <c r="E14" s="38" t="s">
        <v>38</v>
      </c>
      <c r="F14" s="39">
        <v>10</v>
      </c>
      <c r="G14" s="39">
        <v>1056.47</v>
      </c>
      <c r="H14" s="39">
        <f t="shared" si="1"/>
        <v>10564.7</v>
      </c>
      <c r="J14" s="57">
        <f t="shared" si="0"/>
        <v>1056.47</v>
      </c>
      <c r="K14" s="57">
        <f t="shared" si="2"/>
        <v>10564.7</v>
      </c>
      <c r="L14" s="58">
        <f t="shared" si="3"/>
        <v>0</v>
      </c>
    </row>
    <row r="15" ht="28.5" customHeight="1" spans="1:12">
      <c r="A15" s="35" t="s">
        <v>46</v>
      </c>
      <c r="B15" s="36" t="s">
        <v>47</v>
      </c>
      <c r="C15" s="37" t="s">
        <v>48</v>
      </c>
      <c r="D15" s="38" t="s">
        <v>37</v>
      </c>
      <c r="E15" s="38" t="s">
        <v>49</v>
      </c>
      <c r="F15" s="39">
        <v>1</v>
      </c>
      <c r="G15" s="39">
        <v>29408.5</v>
      </c>
      <c r="H15" s="39">
        <f t="shared" si="1"/>
        <v>29408.5</v>
      </c>
      <c r="J15" s="57">
        <f t="shared" si="0"/>
        <v>29408.5</v>
      </c>
      <c r="K15" s="57">
        <f t="shared" si="2"/>
        <v>29408.5</v>
      </c>
      <c r="L15" s="58">
        <f t="shared" si="3"/>
        <v>0</v>
      </c>
    </row>
    <row r="16" ht="28.5" customHeight="1" spans="1:12">
      <c r="A16" s="35" t="s">
        <v>50</v>
      </c>
      <c r="B16" s="36" t="s">
        <v>51</v>
      </c>
      <c r="C16" s="37" t="s">
        <v>52</v>
      </c>
      <c r="D16" s="38" t="s">
        <v>37</v>
      </c>
      <c r="E16" s="38" t="s">
        <v>53</v>
      </c>
      <c r="F16" s="39">
        <v>2.1</v>
      </c>
      <c r="G16" s="39">
        <v>145.57</v>
      </c>
      <c r="H16" s="39">
        <f t="shared" si="1"/>
        <v>305.7</v>
      </c>
      <c r="J16" s="57">
        <f t="shared" si="0"/>
        <v>145.57</v>
      </c>
      <c r="K16" s="57">
        <f t="shared" si="2"/>
        <v>305.69</v>
      </c>
      <c r="L16" s="58">
        <f t="shared" si="3"/>
        <v>0</v>
      </c>
    </row>
    <row r="17" ht="28.5" customHeight="1" spans="1:12">
      <c r="A17" s="35" t="s">
        <v>54</v>
      </c>
      <c r="B17" s="36" t="s">
        <v>55</v>
      </c>
      <c r="C17" s="37" t="s">
        <v>56</v>
      </c>
      <c r="D17" s="38" t="s">
        <v>37</v>
      </c>
      <c r="E17" s="38" t="s">
        <v>38</v>
      </c>
      <c r="F17" s="39">
        <v>35.72</v>
      </c>
      <c r="G17" s="39">
        <v>1014.59</v>
      </c>
      <c r="H17" s="39">
        <f t="shared" si="1"/>
        <v>36241.15</v>
      </c>
      <c r="J17" s="57">
        <f t="shared" si="0"/>
        <v>1014.59</v>
      </c>
      <c r="K17" s="57">
        <f t="shared" si="2"/>
        <v>36241.15</v>
      </c>
      <c r="L17" s="58">
        <f t="shared" si="3"/>
        <v>0</v>
      </c>
    </row>
    <row r="18" ht="28.5" customHeight="1" spans="1:12">
      <c r="A18" s="35" t="s">
        <v>57</v>
      </c>
      <c r="B18" s="36" t="s">
        <v>58</v>
      </c>
      <c r="C18" s="37" t="s">
        <v>59</v>
      </c>
      <c r="D18" s="38" t="s">
        <v>37</v>
      </c>
      <c r="E18" s="38" t="s">
        <v>38</v>
      </c>
      <c r="F18" s="39">
        <v>31.26</v>
      </c>
      <c r="G18" s="39">
        <v>1189.24</v>
      </c>
      <c r="H18" s="39">
        <f t="shared" si="1"/>
        <v>37175.64</v>
      </c>
      <c r="J18" s="57">
        <f t="shared" si="0"/>
        <v>1189.24</v>
      </c>
      <c r="K18" s="57">
        <f t="shared" si="2"/>
        <v>37175.64</v>
      </c>
      <c r="L18" s="58">
        <f t="shared" si="3"/>
        <v>0</v>
      </c>
    </row>
    <row r="19" ht="28.5" customHeight="1" spans="1:12">
      <c r="A19" s="35" t="s">
        <v>60</v>
      </c>
      <c r="B19" s="36" t="s">
        <v>61</v>
      </c>
      <c r="C19" s="37" t="s">
        <v>62</v>
      </c>
      <c r="D19" s="38" t="s">
        <v>37</v>
      </c>
      <c r="E19" s="38" t="s">
        <v>38</v>
      </c>
      <c r="F19" s="39">
        <v>23.86</v>
      </c>
      <c r="G19" s="39">
        <v>634.21</v>
      </c>
      <c r="H19" s="39">
        <f t="shared" si="1"/>
        <v>15132.25</v>
      </c>
      <c r="J19" s="57">
        <f t="shared" si="0"/>
        <v>634.21</v>
      </c>
      <c r="K19" s="57">
        <f t="shared" si="2"/>
        <v>15132.25</v>
      </c>
      <c r="L19" s="58">
        <f t="shared" si="3"/>
        <v>0</v>
      </c>
    </row>
    <row r="20" ht="28.5" customHeight="1" spans="1:12">
      <c r="A20" s="35" t="s">
        <v>63</v>
      </c>
      <c r="B20" s="36" t="s">
        <v>64</v>
      </c>
      <c r="C20" s="37" t="s">
        <v>65</v>
      </c>
      <c r="D20" s="38" t="s">
        <v>42</v>
      </c>
      <c r="E20" s="38" t="s">
        <v>49</v>
      </c>
      <c r="F20" s="39">
        <v>1</v>
      </c>
      <c r="G20" s="39">
        <v>1748.55</v>
      </c>
      <c r="H20" s="39">
        <f t="shared" si="1"/>
        <v>1748.55</v>
      </c>
      <c r="J20" s="57">
        <f t="shared" si="0"/>
        <v>1748.55</v>
      </c>
      <c r="K20" s="57">
        <f t="shared" si="2"/>
        <v>1748.55</v>
      </c>
      <c r="L20" s="58">
        <f t="shared" si="3"/>
        <v>0</v>
      </c>
    </row>
    <row r="21" ht="28.5" customHeight="1" spans="1:12">
      <c r="A21" s="35" t="s">
        <v>66</v>
      </c>
      <c r="B21" s="36" t="s">
        <v>67</v>
      </c>
      <c r="C21" s="37" t="s">
        <v>68</v>
      </c>
      <c r="D21" s="38" t="s">
        <v>37</v>
      </c>
      <c r="E21" s="38" t="s">
        <v>49</v>
      </c>
      <c r="F21" s="39">
        <v>1</v>
      </c>
      <c r="G21" s="39">
        <v>6268.02</v>
      </c>
      <c r="H21" s="39">
        <f t="shared" si="1"/>
        <v>6268.02</v>
      </c>
      <c r="J21" s="57">
        <f t="shared" si="0"/>
        <v>6268.02</v>
      </c>
      <c r="K21" s="57">
        <f t="shared" si="2"/>
        <v>6268.02</v>
      </c>
      <c r="L21" s="58">
        <f t="shared" si="3"/>
        <v>0</v>
      </c>
    </row>
    <row r="22" ht="28.5" customHeight="1" spans="1:12">
      <c r="A22" s="29" t="s">
        <v>69</v>
      </c>
      <c r="B22" s="30" t="s">
        <v>70</v>
      </c>
      <c r="C22" s="31"/>
      <c r="D22" s="31"/>
      <c r="E22" s="32"/>
      <c r="F22" s="32"/>
      <c r="G22" s="33"/>
      <c r="H22" s="34"/>
      <c r="J22" s="32"/>
      <c r="K22" s="31"/>
      <c r="L22" s="56"/>
    </row>
    <row r="23" ht="28.5" customHeight="1" spans="1:12">
      <c r="A23" s="35" t="s">
        <v>71</v>
      </c>
      <c r="B23" s="36" t="s">
        <v>72</v>
      </c>
      <c r="C23" s="37" t="s">
        <v>73</v>
      </c>
      <c r="D23" s="38" t="s">
        <v>37</v>
      </c>
      <c r="E23" s="38" t="s">
        <v>74</v>
      </c>
      <c r="F23" s="39">
        <v>60.7</v>
      </c>
      <c r="G23" s="39">
        <v>60.3</v>
      </c>
      <c r="H23" s="39">
        <f t="shared" si="1"/>
        <v>3660.21</v>
      </c>
      <c r="J23" s="57">
        <f t="shared" ref="J23:J84" si="4">G23-G23*$J$4</f>
        <v>60.3</v>
      </c>
      <c r="K23" s="57">
        <f t="shared" ref="K23:K84" si="5">TRUNC(J23*F23,2)</f>
        <v>3660.21</v>
      </c>
      <c r="L23" s="58">
        <f t="shared" ref="L23:L84" si="6">1-J23/G23</f>
        <v>0</v>
      </c>
    </row>
    <row r="24" ht="28.5" customHeight="1" spans="1:12">
      <c r="A24" s="23" t="s">
        <v>75</v>
      </c>
      <c r="B24" s="24" t="s">
        <v>76</v>
      </c>
      <c r="C24" s="25"/>
      <c r="D24" s="25"/>
      <c r="E24" s="26"/>
      <c r="F24" s="26"/>
      <c r="G24" s="27"/>
      <c r="H24" s="28"/>
      <c r="J24" s="26"/>
      <c r="K24" s="25"/>
      <c r="L24" s="55"/>
    </row>
    <row r="25" ht="28.5" customHeight="1" spans="1:12">
      <c r="A25" s="29" t="s">
        <v>77</v>
      </c>
      <c r="B25" s="30" t="s">
        <v>78</v>
      </c>
      <c r="C25" s="31"/>
      <c r="D25" s="31"/>
      <c r="E25" s="32"/>
      <c r="F25" s="32"/>
      <c r="G25" s="33"/>
      <c r="H25" s="34"/>
      <c r="J25" s="32"/>
      <c r="K25" s="31"/>
      <c r="L25" s="56"/>
    </row>
    <row r="26" ht="28.5" customHeight="1" spans="1:12">
      <c r="A26" s="35" t="s">
        <v>79</v>
      </c>
      <c r="B26" s="36" t="s">
        <v>80</v>
      </c>
      <c r="C26" s="37" t="s">
        <v>81</v>
      </c>
      <c r="D26" s="38" t="s">
        <v>42</v>
      </c>
      <c r="E26" s="38" t="s">
        <v>49</v>
      </c>
      <c r="F26" s="39">
        <v>1</v>
      </c>
      <c r="G26" s="39">
        <v>1200</v>
      </c>
      <c r="H26" s="39">
        <f t="shared" si="1"/>
        <v>1200</v>
      </c>
      <c r="J26" s="57">
        <f t="shared" si="4"/>
        <v>1200</v>
      </c>
      <c r="K26" s="57">
        <f t="shared" si="5"/>
        <v>1200</v>
      </c>
      <c r="L26" s="58">
        <f t="shared" si="6"/>
        <v>0</v>
      </c>
    </row>
    <row r="27" ht="28.5" customHeight="1" spans="1:12">
      <c r="A27" s="35" t="s">
        <v>82</v>
      </c>
      <c r="B27" s="36" t="s">
        <v>83</v>
      </c>
      <c r="C27" s="37" t="s">
        <v>84</v>
      </c>
      <c r="D27" s="38" t="s">
        <v>42</v>
      </c>
      <c r="E27" s="38" t="s">
        <v>49</v>
      </c>
      <c r="F27" s="39">
        <v>1</v>
      </c>
      <c r="G27" s="39">
        <v>1500</v>
      </c>
      <c r="H27" s="39">
        <f t="shared" si="1"/>
        <v>1500</v>
      </c>
      <c r="J27" s="57">
        <f t="shared" si="4"/>
        <v>1500</v>
      </c>
      <c r="K27" s="57">
        <f t="shared" si="5"/>
        <v>1500</v>
      </c>
      <c r="L27" s="58">
        <f t="shared" si="6"/>
        <v>0</v>
      </c>
    </row>
    <row r="28" ht="28.5" customHeight="1" spans="1:12">
      <c r="A28" s="35" t="s">
        <v>85</v>
      </c>
      <c r="B28" s="36" t="s">
        <v>86</v>
      </c>
      <c r="C28" s="37" t="s">
        <v>87</v>
      </c>
      <c r="D28" s="38" t="s">
        <v>42</v>
      </c>
      <c r="E28" s="38" t="s">
        <v>88</v>
      </c>
      <c r="F28" s="39">
        <v>3</v>
      </c>
      <c r="G28" s="39">
        <v>51871.03</v>
      </c>
      <c r="H28" s="39">
        <f t="shared" si="1"/>
        <v>155613.09</v>
      </c>
      <c r="J28" s="57">
        <f t="shared" si="4"/>
        <v>51871.03</v>
      </c>
      <c r="K28" s="57">
        <f t="shared" si="5"/>
        <v>155613.09</v>
      </c>
      <c r="L28" s="58">
        <f t="shared" si="6"/>
        <v>0</v>
      </c>
    </row>
    <row r="29" ht="28.5" customHeight="1" spans="1:12">
      <c r="A29" s="23" t="s">
        <v>89</v>
      </c>
      <c r="B29" s="24" t="s">
        <v>90</v>
      </c>
      <c r="C29" s="25"/>
      <c r="D29" s="25"/>
      <c r="E29" s="26"/>
      <c r="F29" s="26"/>
      <c r="G29" s="27"/>
      <c r="H29" s="28"/>
      <c r="J29" s="26"/>
      <c r="K29" s="25"/>
      <c r="L29" s="55"/>
    </row>
    <row r="30" ht="28.5" customHeight="1" spans="1:12">
      <c r="A30" s="29" t="s">
        <v>91</v>
      </c>
      <c r="B30" s="30" t="s">
        <v>92</v>
      </c>
      <c r="C30" s="31"/>
      <c r="D30" s="31"/>
      <c r="E30" s="32"/>
      <c r="F30" s="32"/>
      <c r="G30" s="33"/>
      <c r="H30" s="34"/>
      <c r="J30" s="32"/>
      <c r="K30" s="31"/>
      <c r="L30" s="56"/>
    </row>
    <row r="31" ht="28.5" customHeight="1" spans="1:12">
      <c r="A31" s="35" t="s">
        <v>93</v>
      </c>
      <c r="B31" s="36" t="s">
        <v>94</v>
      </c>
      <c r="C31" s="37" t="s">
        <v>95</v>
      </c>
      <c r="D31" s="38" t="s">
        <v>37</v>
      </c>
      <c r="E31" s="38" t="s">
        <v>53</v>
      </c>
      <c r="F31" s="39">
        <v>164</v>
      </c>
      <c r="G31" s="39">
        <v>11.31</v>
      </c>
      <c r="H31" s="39">
        <f t="shared" si="1"/>
        <v>1854.84</v>
      </c>
      <c r="J31" s="57">
        <f t="shared" si="4"/>
        <v>11.31</v>
      </c>
      <c r="K31" s="57">
        <f t="shared" si="5"/>
        <v>1854.84</v>
      </c>
      <c r="L31" s="58">
        <f t="shared" si="6"/>
        <v>0</v>
      </c>
    </row>
    <row r="32" ht="28.5" customHeight="1" spans="1:12">
      <c r="A32" s="29" t="s">
        <v>96</v>
      </c>
      <c r="B32" s="30" t="s">
        <v>97</v>
      </c>
      <c r="C32" s="31"/>
      <c r="D32" s="31"/>
      <c r="E32" s="32"/>
      <c r="F32" s="32"/>
      <c r="G32" s="33"/>
      <c r="H32" s="34"/>
      <c r="J32" s="32"/>
      <c r="K32" s="31"/>
      <c r="L32" s="56"/>
    </row>
    <row r="33" ht="28.5" customHeight="1" spans="1:12">
      <c r="A33" s="35" t="s">
        <v>98</v>
      </c>
      <c r="B33" s="36" t="s">
        <v>99</v>
      </c>
      <c r="C33" s="37" t="s">
        <v>100</v>
      </c>
      <c r="D33" s="38" t="s">
        <v>37</v>
      </c>
      <c r="E33" s="38" t="s">
        <v>53</v>
      </c>
      <c r="F33" s="39">
        <v>18</v>
      </c>
      <c r="G33" s="39">
        <v>152.2</v>
      </c>
      <c r="H33" s="39">
        <f t="shared" si="1"/>
        <v>2739.6</v>
      </c>
      <c r="J33" s="57">
        <f t="shared" si="4"/>
        <v>152.2</v>
      </c>
      <c r="K33" s="57">
        <f t="shared" si="5"/>
        <v>2739.6</v>
      </c>
      <c r="L33" s="58">
        <f t="shared" si="6"/>
        <v>0</v>
      </c>
    </row>
    <row r="34" ht="28.5" customHeight="1" spans="1:12">
      <c r="A34" s="35" t="s">
        <v>101</v>
      </c>
      <c r="B34" s="36" t="s">
        <v>102</v>
      </c>
      <c r="C34" s="37" t="s">
        <v>103</v>
      </c>
      <c r="D34" s="38" t="s">
        <v>37</v>
      </c>
      <c r="E34" s="38" t="s">
        <v>38</v>
      </c>
      <c r="F34" s="39">
        <v>180</v>
      </c>
      <c r="G34" s="39">
        <v>2.73</v>
      </c>
      <c r="H34" s="39">
        <f t="shared" si="1"/>
        <v>491.4</v>
      </c>
      <c r="J34" s="57">
        <f t="shared" si="4"/>
        <v>2.73</v>
      </c>
      <c r="K34" s="57">
        <f t="shared" si="5"/>
        <v>491.4</v>
      </c>
      <c r="L34" s="58">
        <f t="shared" si="6"/>
        <v>0</v>
      </c>
    </row>
    <row r="35" ht="28.5" customHeight="1" spans="1:12">
      <c r="A35" s="35" t="s">
        <v>104</v>
      </c>
      <c r="B35" s="36" t="s">
        <v>105</v>
      </c>
      <c r="C35" s="37" t="s">
        <v>106</v>
      </c>
      <c r="D35" s="38" t="s">
        <v>37</v>
      </c>
      <c r="E35" s="38" t="s">
        <v>53</v>
      </c>
      <c r="F35" s="39">
        <v>102.57</v>
      </c>
      <c r="G35" s="39">
        <v>25.47</v>
      </c>
      <c r="H35" s="39">
        <f t="shared" si="1"/>
        <v>2612.46</v>
      </c>
      <c r="J35" s="57">
        <f t="shared" si="4"/>
        <v>25.47</v>
      </c>
      <c r="K35" s="57">
        <f t="shared" si="5"/>
        <v>2612.45</v>
      </c>
      <c r="L35" s="58">
        <f t="shared" si="6"/>
        <v>0</v>
      </c>
    </row>
    <row r="36" ht="28.5" customHeight="1" spans="1:12">
      <c r="A36" s="23" t="s">
        <v>107</v>
      </c>
      <c r="B36" s="24" t="s">
        <v>108</v>
      </c>
      <c r="C36" s="25"/>
      <c r="D36" s="25"/>
      <c r="E36" s="26"/>
      <c r="F36" s="26"/>
      <c r="G36" s="27"/>
      <c r="H36" s="28"/>
      <c r="J36" s="26"/>
      <c r="K36" s="25"/>
      <c r="L36" s="55"/>
    </row>
    <row r="37" ht="28.5" customHeight="1" spans="1:12">
      <c r="A37" s="29" t="s">
        <v>109</v>
      </c>
      <c r="B37" s="30" t="s">
        <v>110</v>
      </c>
      <c r="C37" s="31"/>
      <c r="D37" s="31"/>
      <c r="E37" s="32"/>
      <c r="F37" s="32"/>
      <c r="G37" s="33"/>
      <c r="H37" s="34"/>
      <c r="J37" s="32"/>
      <c r="K37" s="31"/>
      <c r="L37" s="56"/>
    </row>
    <row r="38" ht="28.5" customHeight="1" spans="1:12">
      <c r="A38" s="29" t="s">
        <v>111</v>
      </c>
      <c r="B38" s="30" t="s">
        <v>112</v>
      </c>
      <c r="C38" s="31"/>
      <c r="D38" s="31"/>
      <c r="E38" s="32"/>
      <c r="F38" s="32"/>
      <c r="G38" s="33"/>
      <c r="H38" s="34"/>
      <c r="J38" s="32"/>
      <c r="K38" s="31"/>
      <c r="L38" s="56"/>
    </row>
    <row r="39" ht="28.5" customHeight="1" spans="1:12">
      <c r="A39" s="35" t="s">
        <v>113</v>
      </c>
      <c r="B39" s="36" t="s">
        <v>114</v>
      </c>
      <c r="C39" s="37" t="s">
        <v>115</v>
      </c>
      <c r="D39" s="38" t="s">
        <v>37</v>
      </c>
      <c r="E39" s="38" t="s">
        <v>38</v>
      </c>
      <c r="F39" s="39">
        <v>10.43</v>
      </c>
      <c r="G39" s="39">
        <v>132.04</v>
      </c>
      <c r="H39" s="39">
        <f t="shared" si="1"/>
        <v>1377.18</v>
      </c>
      <c r="J39" s="57">
        <f t="shared" si="4"/>
        <v>132.04</v>
      </c>
      <c r="K39" s="57">
        <f t="shared" si="5"/>
        <v>1377.17</v>
      </c>
      <c r="L39" s="58">
        <f t="shared" si="6"/>
        <v>0</v>
      </c>
    </row>
    <row r="40" ht="28.5" customHeight="1" spans="1:12">
      <c r="A40" s="29" t="s">
        <v>116</v>
      </c>
      <c r="B40" s="30" t="s">
        <v>117</v>
      </c>
      <c r="C40" s="31"/>
      <c r="D40" s="31"/>
      <c r="E40" s="32"/>
      <c r="F40" s="32"/>
      <c r="G40" s="33"/>
      <c r="H40" s="34"/>
      <c r="J40" s="32"/>
      <c r="K40" s="31"/>
      <c r="L40" s="56"/>
    </row>
    <row r="41" ht="28.5" customHeight="1" spans="1:12">
      <c r="A41" s="35" t="s">
        <v>118</v>
      </c>
      <c r="B41" s="36" t="s">
        <v>119</v>
      </c>
      <c r="C41" s="37" t="s">
        <v>120</v>
      </c>
      <c r="D41" s="38" t="s">
        <v>37</v>
      </c>
      <c r="E41" s="38" t="s">
        <v>38</v>
      </c>
      <c r="F41" s="39">
        <v>83.04</v>
      </c>
      <c r="G41" s="39">
        <v>130.24</v>
      </c>
      <c r="H41" s="39">
        <f t="shared" si="1"/>
        <v>10815.13</v>
      </c>
      <c r="J41" s="57">
        <f t="shared" si="4"/>
        <v>130.24</v>
      </c>
      <c r="K41" s="57">
        <f t="shared" si="5"/>
        <v>10815.12</v>
      </c>
      <c r="L41" s="58">
        <f t="shared" si="6"/>
        <v>0</v>
      </c>
    </row>
    <row r="42" ht="28.5" customHeight="1" spans="1:12">
      <c r="A42" s="29" t="s">
        <v>121</v>
      </c>
      <c r="B42" s="30" t="s">
        <v>122</v>
      </c>
      <c r="C42" s="31"/>
      <c r="D42" s="31"/>
      <c r="E42" s="32"/>
      <c r="F42" s="32"/>
      <c r="G42" s="33"/>
      <c r="H42" s="34"/>
      <c r="J42" s="32"/>
      <c r="K42" s="31"/>
      <c r="L42" s="56"/>
    </row>
    <row r="43" ht="28.5" customHeight="1" spans="1:12">
      <c r="A43" s="29" t="s">
        <v>123</v>
      </c>
      <c r="B43" s="30" t="s">
        <v>112</v>
      </c>
      <c r="C43" s="31"/>
      <c r="D43" s="31"/>
      <c r="E43" s="32"/>
      <c r="F43" s="32"/>
      <c r="G43" s="33"/>
      <c r="H43" s="34"/>
      <c r="J43" s="32"/>
      <c r="K43" s="31"/>
      <c r="L43" s="56"/>
    </row>
    <row r="44" ht="28.5" customHeight="1" spans="1:12">
      <c r="A44" s="35" t="s">
        <v>124</v>
      </c>
      <c r="B44" s="36" t="s">
        <v>125</v>
      </c>
      <c r="C44" s="37" t="s">
        <v>126</v>
      </c>
      <c r="D44" s="38" t="s">
        <v>42</v>
      </c>
      <c r="E44" s="38" t="s">
        <v>127</v>
      </c>
      <c r="F44" s="39">
        <v>1544</v>
      </c>
      <c r="G44" s="39">
        <v>15.92</v>
      </c>
      <c r="H44" s="39">
        <f t="shared" si="1"/>
        <v>24580.48</v>
      </c>
      <c r="J44" s="57">
        <f t="shared" si="4"/>
        <v>15.92</v>
      </c>
      <c r="K44" s="57">
        <f t="shared" si="5"/>
        <v>24580.48</v>
      </c>
      <c r="L44" s="58">
        <f t="shared" si="6"/>
        <v>0</v>
      </c>
    </row>
    <row r="45" ht="28.5" customHeight="1" spans="1:12">
      <c r="A45" s="35" t="s">
        <v>128</v>
      </c>
      <c r="B45" s="36" t="s">
        <v>129</v>
      </c>
      <c r="C45" s="37" t="s">
        <v>130</v>
      </c>
      <c r="D45" s="38" t="s">
        <v>42</v>
      </c>
      <c r="E45" s="38" t="s">
        <v>127</v>
      </c>
      <c r="F45" s="39">
        <v>682</v>
      </c>
      <c r="G45" s="39">
        <v>14.18</v>
      </c>
      <c r="H45" s="39">
        <f t="shared" si="1"/>
        <v>9670.76</v>
      </c>
      <c r="J45" s="57">
        <f t="shared" si="4"/>
        <v>14.18</v>
      </c>
      <c r="K45" s="57">
        <f t="shared" si="5"/>
        <v>9670.76</v>
      </c>
      <c r="L45" s="58">
        <f t="shared" si="6"/>
        <v>0</v>
      </c>
    </row>
    <row r="46" ht="28.5" customHeight="1" spans="1:12">
      <c r="A46" s="29" t="s">
        <v>131</v>
      </c>
      <c r="B46" s="30" t="s">
        <v>117</v>
      </c>
      <c r="C46" s="31"/>
      <c r="D46" s="31"/>
      <c r="E46" s="32"/>
      <c r="F46" s="32"/>
      <c r="G46" s="33"/>
      <c r="H46" s="34"/>
      <c r="J46" s="32"/>
      <c r="K46" s="31"/>
      <c r="L46" s="56"/>
    </row>
    <row r="47" ht="28.5" customHeight="1" spans="1:12">
      <c r="A47" s="35" t="s">
        <v>132</v>
      </c>
      <c r="B47" s="36" t="s">
        <v>133</v>
      </c>
      <c r="C47" s="37" t="s">
        <v>134</v>
      </c>
      <c r="D47" s="38" t="s">
        <v>37</v>
      </c>
      <c r="E47" s="38" t="s">
        <v>127</v>
      </c>
      <c r="F47" s="39">
        <v>79</v>
      </c>
      <c r="G47" s="39">
        <v>20.09</v>
      </c>
      <c r="H47" s="39">
        <f t="shared" si="1"/>
        <v>1587.11</v>
      </c>
      <c r="J47" s="57">
        <f t="shared" si="4"/>
        <v>20.09</v>
      </c>
      <c r="K47" s="57">
        <f t="shared" si="5"/>
        <v>1587.11</v>
      </c>
      <c r="L47" s="58">
        <f t="shared" si="6"/>
        <v>0</v>
      </c>
    </row>
    <row r="48" ht="28.5" customHeight="1" spans="1:12">
      <c r="A48" s="35" t="s">
        <v>135</v>
      </c>
      <c r="B48" s="36" t="s">
        <v>136</v>
      </c>
      <c r="C48" s="37" t="s">
        <v>137</v>
      </c>
      <c r="D48" s="38" t="s">
        <v>37</v>
      </c>
      <c r="E48" s="38" t="s">
        <v>127</v>
      </c>
      <c r="F48" s="39">
        <v>98</v>
      </c>
      <c r="G48" s="39">
        <v>18.62</v>
      </c>
      <c r="H48" s="39">
        <f t="shared" si="1"/>
        <v>1824.76</v>
      </c>
      <c r="J48" s="57">
        <f t="shared" si="4"/>
        <v>18.62</v>
      </c>
      <c r="K48" s="57">
        <f t="shared" si="5"/>
        <v>1824.76</v>
      </c>
      <c r="L48" s="58">
        <f t="shared" si="6"/>
        <v>0</v>
      </c>
    </row>
    <row r="49" ht="28.5" customHeight="1" spans="1:12">
      <c r="A49" s="35" t="s">
        <v>138</v>
      </c>
      <c r="B49" s="36" t="s">
        <v>139</v>
      </c>
      <c r="C49" s="37" t="s">
        <v>140</v>
      </c>
      <c r="D49" s="38" t="s">
        <v>37</v>
      </c>
      <c r="E49" s="38" t="s">
        <v>127</v>
      </c>
      <c r="F49" s="39">
        <v>166</v>
      </c>
      <c r="G49" s="39">
        <v>15.35</v>
      </c>
      <c r="H49" s="39">
        <f t="shared" si="1"/>
        <v>2548.1</v>
      </c>
      <c r="J49" s="57">
        <f t="shared" si="4"/>
        <v>15.35</v>
      </c>
      <c r="K49" s="57">
        <f t="shared" si="5"/>
        <v>2548.1</v>
      </c>
      <c r="L49" s="58">
        <f t="shared" si="6"/>
        <v>0</v>
      </c>
    </row>
    <row r="50" ht="28.5" customHeight="1" spans="1:12">
      <c r="A50" s="29" t="s">
        <v>141</v>
      </c>
      <c r="B50" s="30" t="s">
        <v>142</v>
      </c>
      <c r="C50" s="31"/>
      <c r="D50" s="31"/>
      <c r="E50" s="32"/>
      <c r="F50" s="32"/>
      <c r="G50" s="33"/>
      <c r="H50" s="34"/>
      <c r="J50" s="32"/>
      <c r="K50" s="31"/>
      <c r="L50" s="56"/>
    </row>
    <row r="51" ht="28.5" customHeight="1" spans="1:12">
      <c r="A51" s="29" t="s">
        <v>143</v>
      </c>
      <c r="B51" s="30" t="s">
        <v>112</v>
      </c>
      <c r="C51" s="31"/>
      <c r="D51" s="31"/>
      <c r="E51" s="32"/>
      <c r="F51" s="32"/>
      <c r="G51" s="33"/>
      <c r="H51" s="34"/>
      <c r="J51" s="32"/>
      <c r="K51" s="31"/>
      <c r="L51" s="56"/>
    </row>
    <row r="52" ht="28.5" customHeight="1" spans="1:12">
      <c r="A52" s="35" t="s">
        <v>144</v>
      </c>
      <c r="B52" s="36" t="s">
        <v>145</v>
      </c>
      <c r="C52" s="37" t="s">
        <v>146</v>
      </c>
      <c r="D52" s="38" t="s">
        <v>37</v>
      </c>
      <c r="E52" s="38" t="s">
        <v>53</v>
      </c>
      <c r="F52" s="39">
        <v>31.86</v>
      </c>
      <c r="G52" s="39">
        <v>677.64</v>
      </c>
      <c r="H52" s="39">
        <f t="shared" si="1"/>
        <v>21589.61</v>
      </c>
      <c r="J52" s="57">
        <f t="shared" si="4"/>
        <v>677.64</v>
      </c>
      <c r="K52" s="57">
        <f t="shared" si="5"/>
        <v>21589.61</v>
      </c>
      <c r="L52" s="58">
        <f t="shared" si="6"/>
        <v>0</v>
      </c>
    </row>
    <row r="53" ht="28.5" customHeight="1" spans="1:12">
      <c r="A53" s="29" t="s">
        <v>147</v>
      </c>
      <c r="B53" s="30" t="s">
        <v>117</v>
      </c>
      <c r="C53" s="31"/>
      <c r="D53" s="31"/>
      <c r="E53" s="32"/>
      <c r="F53" s="32"/>
      <c r="G53" s="33"/>
      <c r="H53" s="34"/>
      <c r="J53" s="32"/>
      <c r="K53" s="31"/>
      <c r="L53" s="56"/>
    </row>
    <row r="54" ht="28.5" customHeight="1" spans="1:12">
      <c r="A54" s="35" t="s">
        <v>148</v>
      </c>
      <c r="B54" s="36" t="s">
        <v>149</v>
      </c>
      <c r="C54" s="37" t="s">
        <v>150</v>
      </c>
      <c r="D54" s="38" t="s">
        <v>37</v>
      </c>
      <c r="E54" s="38" t="s">
        <v>53</v>
      </c>
      <c r="F54" s="39">
        <v>5.85</v>
      </c>
      <c r="G54" s="39">
        <v>734.82</v>
      </c>
      <c r="H54" s="39">
        <f t="shared" si="1"/>
        <v>4298.7</v>
      </c>
      <c r="J54" s="57">
        <f t="shared" si="4"/>
        <v>734.82</v>
      </c>
      <c r="K54" s="57">
        <f t="shared" si="5"/>
        <v>4298.69</v>
      </c>
      <c r="L54" s="58">
        <f t="shared" si="6"/>
        <v>0</v>
      </c>
    </row>
    <row r="55" ht="28.5" customHeight="1" spans="1:12">
      <c r="A55" s="29" t="s">
        <v>151</v>
      </c>
      <c r="B55" s="30" t="s">
        <v>152</v>
      </c>
      <c r="C55" s="31"/>
      <c r="D55" s="31"/>
      <c r="E55" s="32"/>
      <c r="F55" s="32"/>
      <c r="G55" s="33"/>
      <c r="H55" s="34"/>
      <c r="J55" s="32"/>
      <c r="K55" s="31"/>
      <c r="L55" s="56"/>
    </row>
    <row r="56" ht="28.5" customHeight="1" spans="1:12">
      <c r="A56" s="35" t="s">
        <v>153</v>
      </c>
      <c r="B56" s="36" t="s">
        <v>154</v>
      </c>
      <c r="C56" s="37" t="s">
        <v>155</v>
      </c>
      <c r="D56" s="38" t="s">
        <v>37</v>
      </c>
      <c r="E56" s="38" t="s">
        <v>38</v>
      </c>
      <c r="F56" s="39">
        <v>93.26</v>
      </c>
      <c r="G56" s="39">
        <v>46.97</v>
      </c>
      <c r="H56" s="39">
        <f t="shared" si="1"/>
        <v>4380.42</v>
      </c>
      <c r="J56" s="57">
        <f t="shared" si="4"/>
        <v>46.97</v>
      </c>
      <c r="K56" s="57">
        <f t="shared" si="5"/>
        <v>4380.42</v>
      </c>
      <c r="L56" s="58">
        <f t="shared" si="6"/>
        <v>0</v>
      </c>
    </row>
    <row r="57" ht="28.5" customHeight="1" spans="1:12">
      <c r="A57" s="23" t="s">
        <v>156</v>
      </c>
      <c r="B57" s="24" t="s">
        <v>157</v>
      </c>
      <c r="C57" s="25"/>
      <c r="D57" s="25"/>
      <c r="E57" s="26"/>
      <c r="F57" s="26"/>
      <c r="G57" s="27"/>
      <c r="H57" s="28"/>
      <c r="J57" s="26"/>
      <c r="K57" s="25"/>
      <c r="L57" s="55"/>
    </row>
    <row r="58" ht="28.5" customHeight="1" spans="1:12">
      <c r="A58" s="29" t="s">
        <v>158</v>
      </c>
      <c r="B58" s="30" t="s">
        <v>159</v>
      </c>
      <c r="C58" s="31"/>
      <c r="D58" s="31"/>
      <c r="E58" s="32"/>
      <c r="F58" s="32"/>
      <c r="G58" s="33"/>
      <c r="H58" s="34"/>
      <c r="J58" s="32"/>
      <c r="K58" s="31"/>
      <c r="L58" s="56"/>
    </row>
    <row r="59" ht="28.5" customHeight="1" spans="1:12">
      <c r="A59" s="35" t="s">
        <v>160</v>
      </c>
      <c r="B59" s="36" t="s">
        <v>161</v>
      </c>
      <c r="C59" s="37" t="s">
        <v>162</v>
      </c>
      <c r="D59" s="38" t="s">
        <v>37</v>
      </c>
      <c r="E59" s="38" t="s">
        <v>38</v>
      </c>
      <c r="F59" s="39">
        <v>31.01</v>
      </c>
      <c r="G59" s="39">
        <v>140.99</v>
      </c>
      <c r="H59" s="39">
        <f t="shared" si="1"/>
        <v>4372.1</v>
      </c>
      <c r="J59" s="57">
        <f t="shared" si="4"/>
        <v>140.99</v>
      </c>
      <c r="K59" s="57">
        <f t="shared" si="5"/>
        <v>4372.09</v>
      </c>
      <c r="L59" s="58">
        <f t="shared" si="6"/>
        <v>0</v>
      </c>
    </row>
    <row r="60" ht="28.5" customHeight="1" spans="1:12">
      <c r="A60" s="35" t="s">
        <v>163</v>
      </c>
      <c r="B60" s="36" t="s">
        <v>164</v>
      </c>
      <c r="C60" s="37" t="s">
        <v>165</v>
      </c>
      <c r="D60" s="38" t="s">
        <v>37</v>
      </c>
      <c r="E60" s="38" t="s">
        <v>127</v>
      </c>
      <c r="F60" s="39">
        <v>44</v>
      </c>
      <c r="G60" s="39">
        <v>16.4</v>
      </c>
      <c r="H60" s="39">
        <f t="shared" si="1"/>
        <v>721.6</v>
      </c>
      <c r="J60" s="57">
        <f t="shared" si="4"/>
        <v>16.4</v>
      </c>
      <c r="K60" s="57">
        <f t="shared" si="5"/>
        <v>721.6</v>
      </c>
      <c r="L60" s="58">
        <f t="shared" si="6"/>
        <v>0</v>
      </c>
    </row>
    <row r="61" ht="28.5" customHeight="1" spans="1:12">
      <c r="A61" s="35" t="s">
        <v>166</v>
      </c>
      <c r="B61" s="36" t="s">
        <v>167</v>
      </c>
      <c r="C61" s="37" t="s">
        <v>168</v>
      </c>
      <c r="D61" s="38" t="s">
        <v>37</v>
      </c>
      <c r="E61" s="38" t="s">
        <v>127</v>
      </c>
      <c r="F61" s="39">
        <v>146</v>
      </c>
      <c r="G61" s="39">
        <v>13.43</v>
      </c>
      <c r="H61" s="39">
        <f t="shared" si="1"/>
        <v>1960.78</v>
      </c>
      <c r="J61" s="57">
        <f t="shared" si="4"/>
        <v>13.43</v>
      </c>
      <c r="K61" s="57">
        <f t="shared" si="5"/>
        <v>1960.78</v>
      </c>
      <c r="L61" s="58">
        <f t="shared" si="6"/>
        <v>0</v>
      </c>
    </row>
    <row r="62" ht="28.5" customHeight="1" spans="1:12">
      <c r="A62" s="35" t="s">
        <v>169</v>
      </c>
      <c r="B62" s="36" t="s">
        <v>170</v>
      </c>
      <c r="C62" s="37" t="s">
        <v>171</v>
      </c>
      <c r="D62" s="38" t="s">
        <v>42</v>
      </c>
      <c r="E62" s="38" t="s">
        <v>53</v>
      </c>
      <c r="F62" s="39">
        <v>1.55</v>
      </c>
      <c r="G62" s="39">
        <v>724.48</v>
      </c>
      <c r="H62" s="39">
        <f t="shared" si="1"/>
        <v>1122.94</v>
      </c>
      <c r="J62" s="57">
        <f t="shared" si="4"/>
        <v>724.48</v>
      </c>
      <c r="K62" s="57">
        <f t="shared" si="5"/>
        <v>1122.94</v>
      </c>
      <c r="L62" s="58">
        <f t="shared" si="6"/>
        <v>0</v>
      </c>
    </row>
    <row r="63" ht="28.5" customHeight="1" spans="1:12">
      <c r="A63" s="29" t="s">
        <v>172</v>
      </c>
      <c r="B63" s="30" t="s">
        <v>173</v>
      </c>
      <c r="C63" s="31"/>
      <c r="D63" s="31"/>
      <c r="E63" s="32"/>
      <c r="F63" s="32"/>
      <c r="G63" s="33"/>
      <c r="H63" s="34"/>
      <c r="J63" s="32"/>
      <c r="K63" s="31"/>
      <c r="L63" s="56"/>
    </row>
    <row r="64" ht="28.5" customHeight="1" spans="1:12">
      <c r="A64" s="35" t="s">
        <v>174</v>
      </c>
      <c r="B64" s="36" t="s">
        <v>175</v>
      </c>
      <c r="C64" s="37" t="s">
        <v>176</v>
      </c>
      <c r="D64" s="38" t="s">
        <v>37</v>
      </c>
      <c r="E64" s="38" t="s">
        <v>38</v>
      </c>
      <c r="F64" s="39">
        <v>95.42</v>
      </c>
      <c r="G64" s="39">
        <v>167.66</v>
      </c>
      <c r="H64" s="39">
        <f t="shared" si="1"/>
        <v>15998.12</v>
      </c>
      <c r="J64" s="57">
        <f t="shared" si="4"/>
        <v>167.66</v>
      </c>
      <c r="K64" s="57">
        <f t="shared" si="5"/>
        <v>15998.11</v>
      </c>
      <c r="L64" s="58">
        <f t="shared" si="6"/>
        <v>0</v>
      </c>
    </row>
    <row r="65" ht="28.5" customHeight="1" spans="1:12">
      <c r="A65" s="35" t="s">
        <v>177</v>
      </c>
      <c r="B65" s="36" t="s">
        <v>164</v>
      </c>
      <c r="C65" s="37" t="s">
        <v>165</v>
      </c>
      <c r="D65" s="38" t="s">
        <v>37</v>
      </c>
      <c r="E65" s="38" t="s">
        <v>127</v>
      </c>
      <c r="F65" s="39">
        <v>82</v>
      </c>
      <c r="G65" s="39">
        <v>16.4</v>
      </c>
      <c r="H65" s="39">
        <f t="shared" si="1"/>
        <v>1344.8</v>
      </c>
      <c r="J65" s="57">
        <f t="shared" si="4"/>
        <v>16.4</v>
      </c>
      <c r="K65" s="57">
        <f t="shared" si="5"/>
        <v>1344.8</v>
      </c>
      <c r="L65" s="58">
        <f t="shared" si="6"/>
        <v>0</v>
      </c>
    </row>
    <row r="66" ht="28.5" customHeight="1" spans="1:12">
      <c r="A66" s="35" t="s">
        <v>178</v>
      </c>
      <c r="B66" s="36" t="s">
        <v>179</v>
      </c>
      <c r="C66" s="37" t="s">
        <v>180</v>
      </c>
      <c r="D66" s="38" t="s">
        <v>37</v>
      </c>
      <c r="E66" s="38" t="s">
        <v>127</v>
      </c>
      <c r="F66" s="39">
        <v>119</v>
      </c>
      <c r="G66" s="39">
        <v>15.73</v>
      </c>
      <c r="H66" s="39">
        <f t="shared" si="1"/>
        <v>1871.87</v>
      </c>
      <c r="J66" s="57">
        <f t="shared" si="4"/>
        <v>15.73</v>
      </c>
      <c r="K66" s="57">
        <f t="shared" si="5"/>
        <v>1871.87</v>
      </c>
      <c r="L66" s="58">
        <f t="shared" si="6"/>
        <v>0</v>
      </c>
    </row>
    <row r="67" ht="28.5" customHeight="1" spans="1:12">
      <c r="A67" s="35" t="s">
        <v>181</v>
      </c>
      <c r="B67" s="36" t="s">
        <v>167</v>
      </c>
      <c r="C67" s="37" t="s">
        <v>168</v>
      </c>
      <c r="D67" s="38" t="s">
        <v>37</v>
      </c>
      <c r="E67" s="38" t="s">
        <v>127</v>
      </c>
      <c r="F67" s="39">
        <v>110</v>
      </c>
      <c r="G67" s="39">
        <v>13.43</v>
      </c>
      <c r="H67" s="39">
        <f t="shared" si="1"/>
        <v>1477.3</v>
      </c>
      <c r="J67" s="57">
        <f t="shared" si="4"/>
        <v>13.43</v>
      </c>
      <c r="K67" s="57">
        <f t="shared" si="5"/>
        <v>1477.3</v>
      </c>
      <c r="L67" s="58">
        <f t="shared" si="6"/>
        <v>0</v>
      </c>
    </row>
    <row r="68" ht="28.5" customHeight="1" spans="1:12">
      <c r="A68" s="35" t="s">
        <v>182</v>
      </c>
      <c r="B68" s="36" t="s">
        <v>183</v>
      </c>
      <c r="C68" s="37" t="s">
        <v>184</v>
      </c>
      <c r="D68" s="38" t="s">
        <v>37</v>
      </c>
      <c r="E68" s="38" t="s">
        <v>127</v>
      </c>
      <c r="F68" s="39">
        <v>167</v>
      </c>
      <c r="G68" s="39">
        <v>11.34</v>
      </c>
      <c r="H68" s="39">
        <f t="shared" si="1"/>
        <v>1893.78</v>
      </c>
      <c r="J68" s="57">
        <f t="shared" si="4"/>
        <v>11.34</v>
      </c>
      <c r="K68" s="57">
        <f t="shared" si="5"/>
        <v>1893.78</v>
      </c>
      <c r="L68" s="58">
        <f t="shared" si="6"/>
        <v>0</v>
      </c>
    </row>
    <row r="69" ht="28.5" customHeight="1" spans="1:12">
      <c r="A69" s="35" t="s">
        <v>185</v>
      </c>
      <c r="B69" s="36" t="s">
        <v>186</v>
      </c>
      <c r="C69" s="37" t="s">
        <v>187</v>
      </c>
      <c r="D69" s="38" t="s">
        <v>42</v>
      </c>
      <c r="E69" s="38" t="s">
        <v>53</v>
      </c>
      <c r="F69" s="39">
        <v>5.86</v>
      </c>
      <c r="G69" s="39">
        <v>724.65</v>
      </c>
      <c r="H69" s="39">
        <f t="shared" si="1"/>
        <v>4246.45</v>
      </c>
      <c r="J69" s="57">
        <f t="shared" si="4"/>
        <v>724.65</v>
      </c>
      <c r="K69" s="57">
        <f t="shared" si="5"/>
        <v>4246.44</v>
      </c>
      <c r="L69" s="58">
        <f t="shared" si="6"/>
        <v>0</v>
      </c>
    </row>
    <row r="70" ht="28.5" customHeight="1" spans="1:12">
      <c r="A70" s="29" t="s">
        <v>188</v>
      </c>
      <c r="B70" s="30" t="s">
        <v>189</v>
      </c>
      <c r="C70" s="31"/>
      <c r="D70" s="31"/>
      <c r="E70" s="32"/>
      <c r="F70" s="32"/>
      <c r="G70" s="33"/>
      <c r="H70" s="34"/>
      <c r="J70" s="32"/>
      <c r="K70" s="31"/>
      <c r="L70" s="56"/>
    </row>
    <row r="71" ht="28.5" customHeight="1" spans="1:12">
      <c r="A71" s="35" t="s">
        <v>190</v>
      </c>
      <c r="B71" s="36" t="s">
        <v>191</v>
      </c>
      <c r="C71" s="37" t="s">
        <v>192</v>
      </c>
      <c r="D71" s="38" t="s">
        <v>37</v>
      </c>
      <c r="E71" s="38" t="s">
        <v>38</v>
      </c>
      <c r="F71" s="39">
        <v>148.05</v>
      </c>
      <c r="G71" s="39">
        <v>66.43</v>
      </c>
      <c r="H71" s="39">
        <f t="shared" si="1"/>
        <v>9834.96</v>
      </c>
      <c r="J71" s="57">
        <f t="shared" si="4"/>
        <v>66.43</v>
      </c>
      <c r="K71" s="57">
        <f t="shared" si="5"/>
        <v>9834.96</v>
      </c>
      <c r="L71" s="58">
        <f t="shared" si="6"/>
        <v>0</v>
      </c>
    </row>
    <row r="72" ht="28.5" customHeight="1" spans="1:12">
      <c r="A72" s="35" t="s">
        <v>193</v>
      </c>
      <c r="B72" s="36" t="s">
        <v>194</v>
      </c>
      <c r="C72" s="37" t="s">
        <v>195</v>
      </c>
      <c r="D72" s="38" t="s">
        <v>37</v>
      </c>
      <c r="E72" s="38" t="s">
        <v>127</v>
      </c>
      <c r="F72" s="39">
        <v>257</v>
      </c>
      <c r="G72" s="39">
        <v>15.18</v>
      </c>
      <c r="H72" s="39">
        <f t="shared" si="1"/>
        <v>3901.26</v>
      </c>
      <c r="J72" s="57">
        <f t="shared" si="4"/>
        <v>15.18</v>
      </c>
      <c r="K72" s="57">
        <f t="shared" si="5"/>
        <v>3901.26</v>
      </c>
      <c r="L72" s="58">
        <f t="shared" si="6"/>
        <v>0</v>
      </c>
    </row>
    <row r="73" ht="28.5" customHeight="1" spans="1:12">
      <c r="A73" s="35" t="s">
        <v>196</v>
      </c>
      <c r="B73" s="36" t="s">
        <v>197</v>
      </c>
      <c r="C73" s="37" t="s">
        <v>198</v>
      </c>
      <c r="D73" s="38" t="s">
        <v>37</v>
      </c>
      <c r="E73" s="38" t="s">
        <v>127</v>
      </c>
      <c r="F73" s="39">
        <v>754</v>
      </c>
      <c r="G73" s="39">
        <v>14.42</v>
      </c>
      <c r="H73" s="39">
        <f t="shared" si="1"/>
        <v>10872.68</v>
      </c>
      <c r="J73" s="57">
        <f t="shared" si="4"/>
        <v>14.42</v>
      </c>
      <c r="K73" s="57">
        <f t="shared" si="5"/>
        <v>10872.68</v>
      </c>
      <c r="L73" s="58">
        <f t="shared" si="6"/>
        <v>0</v>
      </c>
    </row>
    <row r="74" ht="28.5" customHeight="1" spans="1:12">
      <c r="A74" s="35" t="s">
        <v>199</v>
      </c>
      <c r="B74" s="36" t="s">
        <v>200</v>
      </c>
      <c r="C74" s="37" t="s">
        <v>201</v>
      </c>
      <c r="D74" s="38" t="s">
        <v>37</v>
      </c>
      <c r="E74" s="38" t="s">
        <v>53</v>
      </c>
      <c r="F74" s="39">
        <v>408</v>
      </c>
      <c r="G74" s="39">
        <v>18.21</v>
      </c>
      <c r="H74" s="39">
        <f t="shared" si="1"/>
        <v>7429.68</v>
      </c>
      <c r="J74" s="57">
        <f t="shared" si="4"/>
        <v>18.21</v>
      </c>
      <c r="K74" s="57">
        <f t="shared" si="5"/>
        <v>7429.68</v>
      </c>
      <c r="L74" s="58">
        <f t="shared" si="6"/>
        <v>0</v>
      </c>
    </row>
    <row r="75" ht="28.5" customHeight="1" spans="1:12">
      <c r="A75" s="35" t="s">
        <v>202</v>
      </c>
      <c r="B75" s="36" t="s">
        <v>186</v>
      </c>
      <c r="C75" s="37" t="s">
        <v>187</v>
      </c>
      <c r="D75" s="38" t="s">
        <v>42</v>
      </c>
      <c r="E75" s="38" t="s">
        <v>53</v>
      </c>
      <c r="F75" s="39">
        <v>21.64</v>
      </c>
      <c r="G75" s="39">
        <v>724.65</v>
      </c>
      <c r="H75" s="39">
        <f t="shared" si="1"/>
        <v>15681.43</v>
      </c>
      <c r="J75" s="57">
        <f t="shared" si="4"/>
        <v>724.65</v>
      </c>
      <c r="K75" s="57">
        <f t="shared" si="5"/>
        <v>15681.42</v>
      </c>
      <c r="L75" s="58">
        <f t="shared" si="6"/>
        <v>0</v>
      </c>
    </row>
    <row r="76" ht="28.5" customHeight="1" spans="1:12">
      <c r="A76" s="23" t="s">
        <v>203</v>
      </c>
      <c r="B76" s="24" t="s">
        <v>204</v>
      </c>
      <c r="C76" s="25"/>
      <c r="D76" s="25"/>
      <c r="E76" s="26"/>
      <c r="F76" s="26"/>
      <c r="G76" s="27"/>
      <c r="H76" s="28"/>
      <c r="J76" s="26"/>
      <c r="K76" s="25"/>
      <c r="L76" s="55"/>
    </row>
    <row r="77" ht="28.5" customHeight="1" spans="1:12">
      <c r="A77" s="29" t="s">
        <v>205</v>
      </c>
      <c r="B77" s="30" t="s">
        <v>206</v>
      </c>
      <c r="C77" s="31"/>
      <c r="D77" s="31"/>
      <c r="E77" s="32"/>
      <c r="F77" s="32"/>
      <c r="G77" s="33"/>
      <c r="H77" s="34"/>
      <c r="J77" s="32"/>
      <c r="K77" s="31"/>
      <c r="L77" s="56"/>
    </row>
    <row r="78" ht="28.5" customHeight="1" spans="1:12">
      <c r="A78" s="35" t="s">
        <v>207</v>
      </c>
      <c r="B78" s="36" t="s">
        <v>208</v>
      </c>
      <c r="C78" s="37" t="s">
        <v>209</v>
      </c>
      <c r="D78" s="38" t="s">
        <v>37</v>
      </c>
      <c r="E78" s="38" t="s">
        <v>38</v>
      </c>
      <c r="F78" s="39">
        <v>300.52</v>
      </c>
      <c r="G78" s="39">
        <v>89.74</v>
      </c>
      <c r="H78" s="39">
        <f t="shared" ref="H78:H141" si="7">ROUND(F78*G78,2)</f>
        <v>26968.66</v>
      </c>
      <c r="J78" s="57">
        <f t="shared" si="4"/>
        <v>89.74</v>
      </c>
      <c r="K78" s="57">
        <f t="shared" si="5"/>
        <v>26968.66</v>
      </c>
      <c r="L78" s="58">
        <f t="shared" si="6"/>
        <v>0</v>
      </c>
    </row>
    <row r="79" ht="28.5" customHeight="1" spans="1:12">
      <c r="A79" s="35" t="s">
        <v>210</v>
      </c>
      <c r="B79" s="36" t="s">
        <v>211</v>
      </c>
      <c r="C79" s="37" t="s">
        <v>212</v>
      </c>
      <c r="D79" s="38" t="s">
        <v>37</v>
      </c>
      <c r="E79" s="38" t="s">
        <v>74</v>
      </c>
      <c r="F79" s="39">
        <v>82.09</v>
      </c>
      <c r="G79" s="39">
        <v>7.12</v>
      </c>
      <c r="H79" s="39">
        <f t="shared" si="7"/>
        <v>584.48</v>
      </c>
      <c r="J79" s="57">
        <f t="shared" si="4"/>
        <v>7.12</v>
      </c>
      <c r="K79" s="57">
        <f t="shared" si="5"/>
        <v>584.48</v>
      </c>
      <c r="L79" s="58">
        <f t="shared" si="6"/>
        <v>0</v>
      </c>
    </row>
    <row r="80" ht="28.5" customHeight="1" spans="1:12">
      <c r="A80" s="29" t="s">
        <v>213</v>
      </c>
      <c r="B80" s="30" t="s">
        <v>214</v>
      </c>
      <c r="C80" s="31"/>
      <c r="D80" s="31"/>
      <c r="E80" s="32"/>
      <c r="F80" s="32"/>
      <c r="G80" s="33"/>
      <c r="H80" s="34"/>
      <c r="J80" s="32"/>
      <c r="K80" s="31"/>
      <c r="L80" s="56"/>
    </row>
    <row r="81" ht="28.5" customHeight="1" spans="1:12">
      <c r="A81" s="35" t="s">
        <v>215</v>
      </c>
      <c r="B81" s="36" t="s">
        <v>216</v>
      </c>
      <c r="C81" s="37" t="s">
        <v>217</v>
      </c>
      <c r="D81" s="38" t="s">
        <v>37</v>
      </c>
      <c r="E81" s="38" t="s">
        <v>74</v>
      </c>
      <c r="F81" s="39">
        <v>3.2</v>
      </c>
      <c r="G81" s="39">
        <v>38.89</v>
      </c>
      <c r="H81" s="39">
        <f t="shared" si="7"/>
        <v>124.45</v>
      </c>
      <c r="J81" s="57">
        <f t="shared" si="4"/>
        <v>38.89</v>
      </c>
      <c r="K81" s="57">
        <f t="shared" si="5"/>
        <v>124.44</v>
      </c>
      <c r="L81" s="58">
        <f t="shared" si="6"/>
        <v>0</v>
      </c>
    </row>
    <row r="82" ht="28.5" customHeight="1" spans="1:12">
      <c r="A82" s="35" t="s">
        <v>218</v>
      </c>
      <c r="B82" s="36" t="s">
        <v>219</v>
      </c>
      <c r="C82" s="37" t="s">
        <v>220</v>
      </c>
      <c r="D82" s="38" t="s">
        <v>37</v>
      </c>
      <c r="E82" s="38" t="s">
        <v>74</v>
      </c>
      <c r="F82" s="39">
        <v>3.2</v>
      </c>
      <c r="G82" s="39">
        <v>65.87</v>
      </c>
      <c r="H82" s="39">
        <f t="shared" si="7"/>
        <v>210.78</v>
      </c>
      <c r="J82" s="57">
        <f t="shared" si="4"/>
        <v>65.87</v>
      </c>
      <c r="K82" s="57">
        <f t="shared" si="5"/>
        <v>210.78</v>
      </c>
      <c r="L82" s="58">
        <f t="shared" si="6"/>
        <v>0</v>
      </c>
    </row>
    <row r="83" ht="28.5" customHeight="1" spans="1:12">
      <c r="A83" s="35" t="s">
        <v>221</v>
      </c>
      <c r="B83" s="36" t="s">
        <v>222</v>
      </c>
      <c r="C83" s="37" t="s">
        <v>223</v>
      </c>
      <c r="D83" s="38" t="s">
        <v>37</v>
      </c>
      <c r="E83" s="38" t="s">
        <v>74</v>
      </c>
      <c r="F83" s="39">
        <v>12.6</v>
      </c>
      <c r="G83" s="39">
        <v>52.4</v>
      </c>
      <c r="H83" s="39">
        <f t="shared" si="7"/>
        <v>660.24</v>
      </c>
      <c r="J83" s="57">
        <f t="shared" si="4"/>
        <v>52.4</v>
      </c>
      <c r="K83" s="57">
        <f t="shared" si="5"/>
        <v>660.24</v>
      </c>
      <c r="L83" s="58">
        <f t="shared" si="6"/>
        <v>0</v>
      </c>
    </row>
    <row r="84" ht="28.5" customHeight="1" spans="1:12">
      <c r="A84" s="35" t="s">
        <v>224</v>
      </c>
      <c r="B84" s="36" t="s">
        <v>225</v>
      </c>
      <c r="C84" s="37" t="s">
        <v>226</v>
      </c>
      <c r="D84" s="38" t="s">
        <v>37</v>
      </c>
      <c r="E84" s="38" t="s">
        <v>74</v>
      </c>
      <c r="F84" s="39">
        <v>12.6</v>
      </c>
      <c r="G84" s="39">
        <v>51.33</v>
      </c>
      <c r="H84" s="39">
        <f t="shared" si="7"/>
        <v>646.76</v>
      </c>
      <c r="J84" s="57">
        <f t="shared" si="4"/>
        <v>51.33</v>
      </c>
      <c r="K84" s="57">
        <f t="shared" si="5"/>
        <v>646.75</v>
      </c>
      <c r="L84" s="58">
        <f t="shared" si="6"/>
        <v>0</v>
      </c>
    </row>
    <row r="85" ht="28.5" customHeight="1" spans="1:12">
      <c r="A85" s="29" t="s">
        <v>227</v>
      </c>
      <c r="B85" s="30" t="s">
        <v>228</v>
      </c>
      <c r="C85" s="31"/>
      <c r="D85" s="31"/>
      <c r="E85" s="32"/>
      <c r="F85" s="32"/>
      <c r="G85" s="33"/>
      <c r="H85" s="34"/>
      <c r="J85" s="32"/>
      <c r="K85" s="31"/>
      <c r="L85" s="56"/>
    </row>
    <row r="86" ht="28.5" customHeight="1" spans="1:12">
      <c r="A86" s="35" t="s">
        <v>229</v>
      </c>
      <c r="B86" s="36" t="s">
        <v>230</v>
      </c>
      <c r="C86" s="37" t="s">
        <v>231</v>
      </c>
      <c r="D86" s="38" t="s">
        <v>37</v>
      </c>
      <c r="E86" s="38" t="s">
        <v>38</v>
      </c>
      <c r="F86" s="39">
        <v>506.31</v>
      </c>
      <c r="G86" s="39">
        <v>4.68</v>
      </c>
      <c r="H86" s="39">
        <f t="shared" si="7"/>
        <v>2369.53</v>
      </c>
      <c r="J86" s="57">
        <f t="shared" ref="J86:J149" si="8">G86-G86*$J$4</f>
        <v>4.68</v>
      </c>
      <c r="K86" s="57">
        <f t="shared" ref="K86:K149" si="9">TRUNC(J86*F86,2)</f>
        <v>2369.53</v>
      </c>
      <c r="L86" s="58">
        <f t="shared" ref="L86:L149" si="10">1-J86/G86</f>
        <v>0</v>
      </c>
    </row>
    <row r="87" ht="28.5" customHeight="1" spans="1:12">
      <c r="A87" s="35" t="s">
        <v>232</v>
      </c>
      <c r="B87" s="36" t="s">
        <v>233</v>
      </c>
      <c r="C87" s="37" t="s">
        <v>234</v>
      </c>
      <c r="D87" s="38" t="s">
        <v>37</v>
      </c>
      <c r="E87" s="38" t="s">
        <v>38</v>
      </c>
      <c r="F87" s="39">
        <v>506.31</v>
      </c>
      <c r="G87" s="39">
        <v>44.88</v>
      </c>
      <c r="H87" s="39">
        <f t="shared" si="7"/>
        <v>22723.19</v>
      </c>
      <c r="J87" s="57">
        <f t="shared" si="8"/>
        <v>44.88</v>
      </c>
      <c r="K87" s="57">
        <f t="shared" si="9"/>
        <v>22723.19</v>
      </c>
      <c r="L87" s="58">
        <f t="shared" si="10"/>
        <v>0</v>
      </c>
    </row>
    <row r="88" ht="28.5" customHeight="1" spans="1:12">
      <c r="A88" s="23" t="s">
        <v>235</v>
      </c>
      <c r="B88" s="24" t="s">
        <v>236</v>
      </c>
      <c r="C88" s="25"/>
      <c r="D88" s="25"/>
      <c r="E88" s="26"/>
      <c r="F88" s="26"/>
      <c r="G88" s="27"/>
      <c r="H88" s="28"/>
      <c r="J88" s="26"/>
      <c r="K88" s="25"/>
      <c r="L88" s="55"/>
    </row>
    <row r="89" ht="28.5" customHeight="1" spans="1:12">
      <c r="A89" s="35" t="s">
        <v>237</v>
      </c>
      <c r="B89" s="36" t="s">
        <v>238</v>
      </c>
      <c r="C89" s="37" t="s">
        <v>239</v>
      </c>
      <c r="D89" s="38" t="s">
        <v>37</v>
      </c>
      <c r="E89" s="38" t="s">
        <v>38</v>
      </c>
      <c r="F89" s="39">
        <v>180.7</v>
      </c>
      <c r="G89" s="39">
        <v>32.92</v>
      </c>
      <c r="H89" s="39">
        <f t="shared" si="7"/>
        <v>5948.64</v>
      </c>
      <c r="J89" s="57">
        <f t="shared" si="8"/>
        <v>32.92</v>
      </c>
      <c r="K89" s="57">
        <f t="shared" si="9"/>
        <v>5948.64</v>
      </c>
      <c r="L89" s="58">
        <f t="shared" si="10"/>
        <v>0</v>
      </c>
    </row>
    <row r="90" ht="28.5" customHeight="1" spans="1:12">
      <c r="A90" s="35" t="s">
        <v>240</v>
      </c>
      <c r="B90" s="36" t="s">
        <v>241</v>
      </c>
      <c r="C90" s="37" t="s">
        <v>242</v>
      </c>
      <c r="D90" s="38" t="s">
        <v>37</v>
      </c>
      <c r="E90" s="38" t="s">
        <v>38</v>
      </c>
      <c r="F90" s="39">
        <v>110.08</v>
      </c>
      <c r="G90" s="39">
        <v>42.99</v>
      </c>
      <c r="H90" s="39">
        <f t="shared" si="7"/>
        <v>4732.34</v>
      </c>
      <c r="J90" s="57">
        <f t="shared" si="8"/>
        <v>42.99</v>
      </c>
      <c r="K90" s="57">
        <f t="shared" si="9"/>
        <v>4732.33</v>
      </c>
      <c r="L90" s="58">
        <f t="shared" si="10"/>
        <v>0</v>
      </c>
    </row>
    <row r="91" ht="28.5" customHeight="1" spans="1:12">
      <c r="A91" s="35" t="s">
        <v>243</v>
      </c>
      <c r="B91" s="36" t="s">
        <v>244</v>
      </c>
      <c r="C91" s="37" t="s">
        <v>245</v>
      </c>
      <c r="D91" s="38" t="s">
        <v>37</v>
      </c>
      <c r="E91" s="38" t="s">
        <v>38</v>
      </c>
      <c r="F91" s="39">
        <v>9.9</v>
      </c>
      <c r="G91" s="39">
        <v>157.35</v>
      </c>
      <c r="H91" s="39">
        <f t="shared" si="7"/>
        <v>1557.77</v>
      </c>
      <c r="J91" s="57">
        <f t="shared" si="8"/>
        <v>157.35</v>
      </c>
      <c r="K91" s="57">
        <f t="shared" si="9"/>
        <v>1557.76</v>
      </c>
      <c r="L91" s="58">
        <f t="shared" si="10"/>
        <v>0</v>
      </c>
    </row>
    <row r="92" ht="28.5" customHeight="1" spans="1:12">
      <c r="A92" s="35" t="s">
        <v>246</v>
      </c>
      <c r="B92" s="36" t="s">
        <v>247</v>
      </c>
      <c r="C92" s="37" t="s">
        <v>248</v>
      </c>
      <c r="D92" s="38" t="s">
        <v>37</v>
      </c>
      <c r="E92" s="38" t="s">
        <v>38</v>
      </c>
      <c r="F92" s="39">
        <v>20.25</v>
      </c>
      <c r="G92" s="39">
        <v>147.34</v>
      </c>
      <c r="H92" s="39">
        <f t="shared" si="7"/>
        <v>2983.64</v>
      </c>
      <c r="J92" s="57">
        <f t="shared" si="8"/>
        <v>147.34</v>
      </c>
      <c r="K92" s="57">
        <f t="shared" si="9"/>
        <v>2983.63</v>
      </c>
      <c r="L92" s="58">
        <f t="shared" si="10"/>
        <v>0</v>
      </c>
    </row>
    <row r="93" ht="28.5" customHeight="1" spans="1:12">
      <c r="A93" s="35" t="s">
        <v>249</v>
      </c>
      <c r="B93" s="36" t="s">
        <v>250</v>
      </c>
      <c r="C93" s="37" t="s">
        <v>251</v>
      </c>
      <c r="D93" s="38" t="s">
        <v>42</v>
      </c>
      <c r="E93" s="38" t="s">
        <v>38</v>
      </c>
      <c r="F93" s="39">
        <v>60.47</v>
      </c>
      <c r="G93" s="39">
        <v>46.29</v>
      </c>
      <c r="H93" s="39">
        <f t="shared" si="7"/>
        <v>2799.16</v>
      </c>
      <c r="J93" s="57">
        <f t="shared" si="8"/>
        <v>46.29</v>
      </c>
      <c r="K93" s="57">
        <f t="shared" si="9"/>
        <v>2799.15</v>
      </c>
      <c r="L93" s="58">
        <f t="shared" si="10"/>
        <v>0</v>
      </c>
    </row>
    <row r="94" ht="28.5" customHeight="1" spans="1:12">
      <c r="A94" s="35" t="s">
        <v>252</v>
      </c>
      <c r="B94" s="36" t="s">
        <v>253</v>
      </c>
      <c r="C94" s="37" t="s">
        <v>254</v>
      </c>
      <c r="D94" s="38" t="s">
        <v>42</v>
      </c>
      <c r="E94" s="38" t="s">
        <v>49</v>
      </c>
      <c r="F94" s="39">
        <v>13</v>
      </c>
      <c r="G94" s="39">
        <v>331.65</v>
      </c>
      <c r="H94" s="39">
        <f t="shared" si="7"/>
        <v>4311.45</v>
      </c>
      <c r="J94" s="57">
        <f t="shared" si="8"/>
        <v>331.65</v>
      </c>
      <c r="K94" s="57">
        <f t="shared" si="9"/>
        <v>4311.45</v>
      </c>
      <c r="L94" s="58">
        <f t="shared" si="10"/>
        <v>0</v>
      </c>
    </row>
    <row r="95" ht="28.5" customHeight="1" spans="1:12">
      <c r="A95" s="35" t="s">
        <v>255</v>
      </c>
      <c r="B95" s="36" t="s">
        <v>256</v>
      </c>
      <c r="C95" s="37" t="s">
        <v>257</v>
      </c>
      <c r="D95" s="38" t="s">
        <v>42</v>
      </c>
      <c r="E95" s="38" t="s">
        <v>49</v>
      </c>
      <c r="F95" s="39">
        <v>6</v>
      </c>
      <c r="G95" s="39">
        <v>283.98</v>
      </c>
      <c r="H95" s="39">
        <f t="shared" si="7"/>
        <v>1703.88</v>
      </c>
      <c r="J95" s="57">
        <f t="shared" si="8"/>
        <v>283.98</v>
      </c>
      <c r="K95" s="57">
        <f t="shared" si="9"/>
        <v>1703.88</v>
      </c>
      <c r="L95" s="58">
        <f t="shared" si="10"/>
        <v>0</v>
      </c>
    </row>
    <row r="96" ht="28.5" customHeight="1" spans="1:12">
      <c r="A96" s="23" t="s">
        <v>258</v>
      </c>
      <c r="B96" s="24" t="s">
        <v>259</v>
      </c>
      <c r="C96" s="25"/>
      <c r="D96" s="25"/>
      <c r="E96" s="26"/>
      <c r="F96" s="26"/>
      <c r="G96" s="27"/>
      <c r="H96" s="28"/>
      <c r="J96" s="26"/>
      <c r="K96" s="25"/>
      <c r="L96" s="55"/>
    </row>
    <row r="97" ht="28.5" customHeight="1" spans="1:12">
      <c r="A97" s="35" t="s">
        <v>260</v>
      </c>
      <c r="B97" s="36" t="s">
        <v>261</v>
      </c>
      <c r="C97" s="37" t="s">
        <v>262</v>
      </c>
      <c r="D97" s="38" t="s">
        <v>37</v>
      </c>
      <c r="E97" s="38" t="s">
        <v>38</v>
      </c>
      <c r="F97" s="39">
        <v>30.15</v>
      </c>
      <c r="G97" s="39">
        <v>40.43</v>
      </c>
      <c r="H97" s="39">
        <f t="shared" si="7"/>
        <v>1218.96</v>
      </c>
      <c r="J97" s="57">
        <f t="shared" si="8"/>
        <v>40.43</v>
      </c>
      <c r="K97" s="57">
        <f t="shared" si="9"/>
        <v>1218.96</v>
      </c>
      <c r="L97" s="58">
        <f t="shared" si="10"/>
        <v>0</v>
      </c>
    </row>
    <row r="98" ht="28.5" customHeight="1" spans="1:12">
      <c r="A98" s="23" t="s">
        <v>263</v>
      </c>
      <c r="B98" s="24" t="s">
        <v>264</v>
      </c>
      <c r="C98" s="25"/>
      <c r="D98" s="25"/>
      <c r="E98" s="26"/>
      <c r="F98" s="26"/>
      <c r="G98" s="27"/>
      <c r="H98" s="28"/>
      <c r="J98" s="26"/>
      <c r="K98" s="25"/>
      <c r="L98" s="55"/>
    </row>
    <row r="99" ht="28.5" customHeight="1" spans="1:12">
      <c r="A99" s="35" t="s">
        <v>265</v>
      </c>
      <c r="B99" s="36" t="s">
        <v>266</v>
      </c>
      <c r="C99" s="37" t="s">
        <v>267</v>
      </c>
      <c r="D99" s="38" t="s">
        <v>37</v>
      </c>
      <c r="E99" s="38" t="s">
        <v>38</v>
      </c>
      <c r="F99" s="39">
        <v>469.22</v>
      </c>
      <c r="G99" s="39">
        <v>2.97</v>
      </c>
      <c r="H99" s="39">
        <f t="shared" si="7"/>
        <v>1393.58</v>
      </c>
      <c r="J99" s="57">
        <f t="shared" si="8"/>
        <v>2.97</v>
      </c>
      <c r="K99" s="57">
        <f t="shared" si="9"/>
        <v>1393.58</v>
      </c>
      <c r="L99" s="58">
        <f t="shared" si="10"/>
        <v>0</v>
      </c>
    </row>
    <row r="100" ht="28.5" customHeight="1" spans="1:12">
      <c r="A100" s="35" t="s">
        <v>268</v>
      </c>
      <c r="B100" s="36" t="s">
        <v>269</v>
      </c>
      <c r="C100" s="37" t="s">
        <v>270</v>
      </c>
      <c r="D100" s="38" t="s">
        <v>37</v>
      </c>
      <c r="E100" s="38" t="s">
        <v>38</v>
      </c>
      <c r="F100" s="39">
        <v>100.35</v>
      </c>
      <c r="G100" s="39">
        <v>3.44</v>
      </c>
      <c r="H100" s="39">
        <f t="shared" si="7"/>
        <v>345.2</v>
      </c>
      <c r="J100" s="57">
        <f t="shared" si="8"/>
        <v>3.44</v>
      </c>
      <c r="K100" s="57">
        <f t="shared" si="9"/>
        <v>345.2</v>
      </c>
      <c r="L100" s="58">
        <f t="shared" si="10"/>
        <v>0</v>
      </c>
    </row>
    <row r="101" ht="28.5" customHeight="1" spans="1:12">
      <c r="A101" s="35" t="s">
        <v>271</v>
      </c>
      <c r="B101" s="36" t="s">
        <v>272</v>
      </c>
      <c r="C101" s="37" t="s">
        <v>273</v>
      </c>
      <c r="D101" s="38" t="s">
        <v>37</v>
      </c>
      <c r="E101" s="38" t="s">
        <v>38</v>
      </c>
      <c r="F101" s="39">
        <v>158.2</v>
      </c>
      <c r="G101" s="39">
        <v>28.4</v>
      </c>
      <c r="H101" s="39">
        <f t="shared" si="7"/>
        <v>4492.88</v>
      </c>
      <c r="J101" s="57">
        <f t="shared" si="8"/>
        <v>28.4</v>
      </c>
      <c r="K101" s="57">
        <f t="shared" si="9"/>
        <v>4492.88</v>
      </c>
      <c r="L101" s="58">
        <f t="shared" si="10"/>
        <v>0</v>
      </c>
    </row>
    <row r="102" ht="28.5" customHeight="1" spans="1:12">
      <c r="A102" s="35" t="s">
        <v>274</v>
      </c>
      <c r="B102" s="36" t="s">
        <v>275</v>
      </c>
      <c r="C102" s="37" t="s">
        <v>276</v>
      </c>
      <c r="D102" s="38" t="s">
        <v>37</v>
      </c>
      <c r="E102" s="38" t="s">
        <v>38</v>
      </c>
      <c r="F102" s="39">
        <v>30.15</v>
      </c>
      <c r="G102" s="39">
        <v>30.03</v>
      </c>
      <c r="H102" s="39">
        <f t="shared" si="7"/>
        <v>905.4</v>
      </c>
      <c r="J102" s="57">
        <f t="shared" si="8"/>
        <v>30.03</v>
      </c>
      <c r="K102" s="57">
        <f t="shared" si="9"/>
        <v>905.4</v>
      </c>
      <c r="L102" s="58">
        <f t="shared" si="10"/>
        <v>0</v>
      </c>
    </row>
    <row r="103" ht="28.5" customHeight="1" spans="1:12">
      <c r="A103" s="35" t="s">
        <v>277</v>
      </c>
      <c r="B103" s="36" t="s">
        <v>278</v>
      </c>
      <c r="C103" s="37" t="s">
        <v>279</v>
      </c>
      <c r="D103" s="38" t="s">
        <v>37</v>
      </c>
      <c r="E103" s="38" t="s">
        <v>38</v>
      </c>
      <c r="F103" s="39">
        <v>469.22</v>
      </c>
      <c r="G103" s="39">
        <v>14.73</v>
      </c>
      <c r="H103" s="39">
        <f t="shared" si="7"/>
        <v>6911.61</v>
      </c>
      <c r="J103" s="57">
        <f t="shared" si="8"/>
        <v>14.73</v>
      </c>
      <c r="K103" s="57">
        <f t="shared" si="9"/>
        <v>6911.61</v>
      </c>
      <c r="L103" s="58">
        <f t="shared" si="10"/>
        <v>0</v>
      </c>
    </row>
    <row r="104" ht="28.5" customHeight="1" spans="1:12">
      <c r="A104" s="35" t="s">
        <v>280</v>
      </c>
      <c r="B104" s="36" t="s">
        <v>281</v>
      </c>
      <c r="C104" s="37" t="s">
        <v>282</v>
      </c>
      <c r="D104" s="38" t="s">
        <v>37</v>
      </c>
      <c r="E104" s="38" t="s">
        <v>38</v>
      </c>
      <c r="F104" s="39">
        <v>100.35</v>
      </c>
      <c r="G104" s="39">
        <v>16.88</v>
      </c>
      <c r="H104" s="39">
        <f t="shared" si="7"/>
        <v>1693.91</v>
      </c>
      <c r="J104" s="57">
        <f t="shared" si="8"/>
        <v>16.88</v>
      </c>
      <c r="K104" s="57">
        <f t="shared" si="9"/>
        <v>1693.9</v>
      </c>
      <c r="L104" s="58">
        <f t="shared" si="10"/>
        <v>0</v>
      </c>
    </row>
    <row r="105" ht="28.5" customHeight="1" spans="1:12">
      <c r="A105" s="23" t="s">
        <v>283</v>
      </c>
      <c r="B105" s="24" t="s">
        <v>284</v>
      </c>
      <c r="C105" s="25"/>
      <c r="D105" s="25"/>
      <c r="E105" s="26"/>
      <c r="F105" s="26"/>
      <c r="G105" s="27"/>
      <c r="H105" s="28"/>
      <c r="J105" s="26"/>
      <c r="K105" s="25"/>
      <c r="L105" s="55"/>
    </row>
    <row r="106" ht="28.5" customHeight="1" spans="1:12">
      <c r="A106" s="29" t="s">
        <v>285</v>
      </c>
      <c r="B106" s="30" t="s">
        <v>286</v>
      </c>
      <c r="C106" s="31"/>
      <c r="D106" s="31"/>
      <c r="E106" s="32"/>
      <c r="F106" s="32"/>
      <c r="G106" s="33"/>
      <c r="H106" s="34"/>
      <c r="J106" s="32"/>
      <c r="K106" s="31"/>
      <c r="L106" s="56"/>
    </row>
    <row r="107" ht="28.5" customHeight="1" spans="1:12">
      <c r="A107" s="35" t="s">
        <v>287</v>
      </c>
      <c r="B107" s="36" t="s">
        <v>288</v>
      </c>
      <c r="C107" s="37" t="s">
        <v>289</v>
      </c>
      <c r="D107" s="38" t="s">
        <v>42</v>
      </c>
      <c r="E107" s="38" t="s">
        <v>38</v>
      </c>
      <c r="F107" s="39">
        <v>10</v>
      </c>
      <c r="G107" s="39">
        <v>490.07</v>
      </c>
      <c r="H107" s="39">
        <f t="shared" si="7"/>
        <v>4900.7</v>
      </c>
      <c r="J107" s="57">
        <f t="shared" si="8"/>
        <v>490.07</v>
      </c>
      <c r="K107" s="57">
        <f t="shared" si="9"/>
        <v>4900.7</v>
      </c>
      <c r="L107" s="58">
        <f t="shared" si="10"/>
        <v>0</v>
      </c>
    </row>
    <row r="108" ht="28.5" customHeight="1" spans="1:12">
      <c r="A108" s="35" t="s">
        <v>290</v>
      </c>
      <c r="B108" s="36" t="s">
        <v>291</v>
      </c>
      <c r="C108" s="37" t="s">
        <v>292</v>
      </c>
      <c r="D108" s="38" t="s">
        <v>42</v>
      </c>
      <c r="E108" s="38" t="s">
        <v>74</v>
      </c>
      <c r="F108" s="39">
        <v>1.8</v>
      </c>
      <c r="G108" s="39">
        <v>42.13</v>
      </c>
      <c r="H108" s="39">
        <f t="shared" si="7"/>
        <v>75.83</v>
      </c>
      <c r="J108" s="57">
        <f t="shared" si="8"/>
        <v>42.13</v>
      </c>
      <c r="K108" s="57">
        <f t="shared" si="9"/>
        <v>75.83</v>
      </c>
      <c r="L108" s="58">
        <f t="shared" si="10"/>
        <v>0</v>
      </c>
    </row>
    <row r="109" ht="28.5" customHeight="1" spans="1:12">
      <c r="A109" s="35" t="s">
        <v>293</v>
      </c>
      <c r="B109" s="36" t="s">
        <v>294</v>
      </c>
      <c r="C109" s="37" t="s">
        <v>295</v>
      </c>
      <c r="D109" s="38" t="s">
        <v>37</v>
      </c>
      <c r="E109" s="38" t="s">
        <v>38</v>
      </c>
      <c r="F109" s="39">
        <v>2</v>
      </c>
      <c r="G109" s="39">
        <v>434.75</v>
      </c>
      <c r="H109" s="39">
        <f t="shared" si="7"/>
        <v>869.5</v>
      </c>
      <c r="J109" s="57">
        <f t="shared" si="8"/>
        <v>434.75</v>
      </c>
      <c r="K109" s="57">
        <f t="shared" si="9"/>
        <v>869.5</v>
      </c>
      <c r="L109" s="58">
        <f t="shared" si="10"/>
        <v>0</v>
      </c>
    </row>
    <row r="110" ht="28.5" customHeight="1" spans="1:12">
      <c r="A110" s="35" t="s">
        <v>296</v>
      </c>
      <c r="B110" s="36" t="s">
        <v>297</v>
      </c>
      <c r="C110" s="37" t="s">
        <v>298</v>
      </c>
      <c r="D110" s="38" t="s">
        <v>37</v>
      </c>
      <c r="E110" s="38" t="s">
        <v>38</v>
      </c>
      <c r="F110" s="39">
        <v>16.64</v>
      </c>
      <c r="G110" s="39">
        <v>759.19</v>
      </c>
      <c r="H110" s="39">
        <f t="shared" si="7"/>
        <v>12632.92</v>
      </c>
      <c r="J110" s="57">
        <f t="shared" si="8"/>
        <v>759.19</v>
      </c>
      <c r="K110" s="57">
        <f t="shared" si="9"/>
        <v>12632.92</v>
      </c>
      <c r="L110" s="58">
        <f t="shared" si="10"/>
        <v>0</v>
      </c>
    </row>
    <row r="111" ht="28.5" customHeight="1" spans="1:12">
      <c r="A111" s="35" t="s">
        <v>299</v>
      </c>
      <c r="B111" s="36" t="s">
        <v>300</v>
      </c>
      <c r="C111" s="37" t="s">
        <v>301</v>
      </c>
      <c r="D111" s="38" t="s">
        <v>42</v>
      </c>
      <c r="E111" s="38" t="s">
        <v>38</v>
      </c>
      <c r="F111" s="39">
        <v>12</v>
      </c>
      <c r="G111" s="39">
        <v>84.53</v>
      </c>
      <c r="H111" s="39">
        <f t="shared" si="7"/>
        <v>1014.36</v>
      </c>
      <c r="J111" s="57">
        <f t="shared" si="8"/>
        <v>84.53</v>
      </c>
      <c r="K111" s="57">
        <f t="shared" si="9"/>
        <v>1014.36</v>
      </c>
      <c r="L111" s="58">
        <f t="shared" si="10"/>
        <v>0</v>
      </c>
    </row>
    <row r="112" ht="28.5" customHeight="1" spans="1:12">
      <c r="A112" s="23" t="s">
        <v>302</v>
      </c>
      <c r="B112" s="24" t="s">
        <v>303</v>
      </c>
      <c r="C112" s="25"/>
      <c r="D112" s="25"/>
      <c r="E112" s="26"/>
      <c r="F112" s="26"/>
      <c r="G112" s="27"/>
      <c r="H112" s="28"/>
      <c r="J112" s="26"/>
      <c r="K112" s="25"/>
      <c r="L112" s="55"/>
    </row>
    <row r="113" ht="28.5" customHeight="1" spans="1:12">
      <c r="A113" s="35" t="s">
        <v>304</v>
      </c>
      <c r="B113" s="36" t="s">
        <v>305</v>
      </c>
      <c r="C113" s="37" t="s">
        <v>306</v>
      </c>
      <c r="D113" s="38" t="s">
        <v>37</v>
      </c>
      <c r="E113" s="38" t="s">
        <v>38</v>
      </c>
      <c r="F113" s="39">
        <v>12.2</v>
      </c>
      <c r="G113" s="39">
        <v>223.94</v>
      </c>
      <c r="H113" s="39">
        <f t="shared" si="7"/>
        <v>2732.07</v>
      </c>
      <c r="J113" s="57">
        <f t="shared" si="8"/>
        <v>223.94</v>
      </c>
      <c r="K113" s="57">
        <f t="shared" si="9"/>
        <v>2732.06</v>
      </c>
      <c r="L113" s="58">
        <f t="shared" si="10"/>
        <v>0</v>
      </c>
    </row>
    <row r="114" ht="28.5" customHeight="1" spans="1:12">
      <c r="A114" s="35" t="s">
        <v>307</v>
      </c>
      <c r="B114" s="36" t="s">
        <v>308</v>
      </c>
      <c r="C114" s="37" t="s">
        <v>309</v>
      </c>
      <c r="D114" s="38" t="s">
        <v>37</v>
      </c>
      <c r="E114" s="38" t="s">
        <v>38</v>
      </c>
      <c r="F114" s="39">
        <v>24.4</v>
      </c>
      <c r="G114" s="39">
        <v>11.45</v>
      </c>
      <c r="H114" s="39">
        <f t="shared" si="7"/>
        <v>279.38</v>
      </c>
      <c r="J114" s="57">
        <f t="shared" si="8"/>
        <v>11.45</v>
      </c>
      <c r="K114" s="57">
        <f t="shared" si="9"/>
        <v>279.38</v>
      </c>
      <c r="L114" s="58">
        <f t="shared" si="10"/>
        <v>0</v>
      </c>
    </row>
    <row r="115" ht="28.5" customHeight="1" spans="1:12">
      <c r="A115" s="23" t="s">
        <v>310</v>
      </c>
      <c r="B115" s="24" t="s">
        <v>311</v>
      </c>
      <c r="C115" s="25"/>
      <c r="D115" s="25"/>
      <c r="E115" s="26"/>
      <c r="F115" s="26"/>
      <c r="G115" s="27"/>
      <c r="H115" s="28"/>
      <c r="J115" s="26"/>
      <c r="K115" s="25"/>
      <c r="L115" s="55"/>
    </row>
    <row r="116" ht="28.5" customHeight="1" spans="1:12">
      <c r="A116" s="35" t="s">
        <v>312</v>
      </c>
      <c r="B116" s="36" t="s">
        <v>313</v>
      </c>
      <c r="C116" s="37" t="s">
        <v>314</v>
      </c>
      <c r="D116" s="38" t="s">
        <v>37</v>
      </c>
      <c r="E116" s="38" t="s">
        <v>38</v>
      </c>
      <c r="F116" s="39">
        <v>152.21</v>
      </c>
      <c r="G116" s="39">
        <v>217.15</v>
      </c>
      <c r="H116" s="39">
        <f t="shared" si="7"/>
        <v>33052.4</v>
      </c>
      <c r="J116" s="57">
        <f t="shared" si="8"/>
        <v>217.15</v>
      </c>
      <c r="K116" s="57">
        <f t="shared" si="9"/>
        <v>33052.4</v>
      </c>
      <c r="L116" s="58">
        <f t="shared" si="10"/>
        <v>0</v>
      </c>
    </row>
    <row r="117" ht="28.5" customHeight="1" spans="1:12">
      <c r="A117" s="35" t="s">
        <v>315</v>
      </c>
      <c r="B117" s="36" t="s">
        <v>316</v>
      </c>
      <c r="C117" s="37" t="s">
        <v>317</v>
      </c>
      <c r="D117" s="38" t="s">
        <v>37</v>
      </c>
      <c r="E117" s="38" t="s">
        <v>38</v>
      </c>
      <c r="F117" s="39">
        <v>152.21</v>
      </c>
      <c r="G117" s="39">
        <v>37.66</v>
      </c>
      <c r="H117" s="39">
        <f t="shared" si="7"/>
        <v>5732.23</v>
      </c>
      <c r="J117" s="57">
        <f t="shared" si="8"/>
        <v>37.66</v>
      </c>
      <c r="K117" s="57">
        <f t="shared" si="9"/>
        <v>5732.22</v>
      </c>
      <c r="L117" s="58">
        <f t="shared" si="10"/>
        <v>0</v>
      </c>
    </row>
    <row r="118" ht="28.5" customHeight="1" spans="1:12">
      <c r="A118" s="23" t="s">
        <v>318</v>
      </c>
      <c r="B118" s="24" t="s">
        <v>319</v>
      </c>
      <c r="C118" s="25"/>
      <c r="D118" s="25"/>
      <c r="E118" s="26"/>
      <c r="F118" s="26"/>
      <c r="G118" s="27"/>
      <c r="H118" s="28"/>
      <c r="J118" s="26"/>
      <c r="K118" s="25"/>
      <c r="L118" s="55"/>
    </row>
    <row r="119" ht="28.5" customHeight="1" spans="1:12">
      <c r="A119" s="29" t="s">
        <v>320</v>
      </c>
      <c r="B119" s="30" t="s">
        <v>321</v>
      </c>
      <c r="C119" s="31"/>
      <c r="D119" s="31"/>
      <c r="E119" s="32"/>
      <c r="F119" s="32"/>
      <c r="G119" s="33"/>
      <c r="H119" s="34"/>
      <c r="J119" s="32"/>
      <c r="K119" s="31"/>
      <c r="L119" s="56"/>
    </row>
    <row r="120" ht="28.5" customHeight="1" spans="1:12">
      <c r="A120" s="29" t="s">
        <v>322</v>
      </c>
      <c r="B120" s="30" t="s">
        <v>323</v>
      </c>
      <c r="C120" s="31"/>
      <c r="D120" s="31"/>
      <c r="E120" s="32"/>
      <c r="F120" s="32"/>
      <c r="G120" s="33"/>
      <c r="H120" s="34"/>
      <c r="J120" s="32"/>
      <c r="K120" s="31"/>
      <c r="L120" s="56"/>
    </row>
    <row r="121" ht="28.5" customHeight="1" spans="1:12">
      <c r="A121" s="35" t="s">
        <v>324</v>
      </c>
      <c r="B121" s="36" t="s">
        <v>325</v>
      </c>
      <c r="C121" s="37" t="s">
        <v>326</v>
      </c>
      <c r="D121" s="38" t="s">
        <v>42</v>
      </c>
      <c r="E121" s="38" t="s">
        <v>49</v>
      </c>
      <c r="F121" s="39">
        <v>1</v>
      </c>
      <c r="G121" s="39">
        <v>364.47</v>
      </c>
      <c r="H121" s="39">
        <f t="shared" si="7"/>
        <v>364.47</v>
      </c>
      <c r="J121" s="57">
        <f t="shared" si="8"/>
        <v>364.47</v>
      </c>
      <c r="K121" s="57">
        <f t="shared" si="9"/>
        <v>364.47</v>
      </c>
      <c r="L121" s="58">
        <f t="shared" si="10"/>
        <v>0</v>
      </c>
    </row>
    <row r="122" ht="28.5" customHeight="1" spans="1:12">
      <c r="A122" s="29" t="s">
        <v>327</v>
      </c>
      <c r="B122" s="30" t="s">
        <v>328</v>
      </c>
      <c r="C122" s="31"/>
      <c r="D122" s="31"/>
      <c r="E122" s="32"/>
      <c r="F122" s="32"/>
      <c r="G122" s="33"/>
      <c r="H122" s="34"/>
      <c r="J122" s="32"/>
      <c r="K122" s="31"/>
      <c r="L122" s="56"/>
    </row>
    <row r="123" ht="28.5" customHeight="1" spans="1:12">
      <c r="A123" s="35" t="s">
        <v>329</v>
      </c>
      <c r="B123" s="36" t="s">
        <v>330</v>
      </c>
      <c r="C123" s="37" t="s">
        <v>331</v>
      </c>
      <c r="D123" s="38" t="s">
        <v>42</v>
      </c>
      <c r="E123" s="38" t="s">
        <v>49</v>
      </c>
      <c r="F123" s="39">
        <v>1</v>
      </c>
      <c r="G123" s="39">
        <v>294308.14</v>
      </c>
      <c r="H123" s="39">
        <f t="shared" si="7"/>
        <v>294308.14</v>
      </c>
      <c r="J123" s="57">
        <f t="shared" si="8"/>
        <v>294308.14</v>
      </c>
      <c r="K123" s="57">
        <f t="shared" si="9"/>
        <v>294308.14</v>
      </c>
      <c r="L123" s="58">
        <f t="shared" si="10"/>
        <v>0</v>
      </c>
    </row>
    <row r="124" ht="28.5" customHeight="1" spans="1:12">
      <c r="A124" s="29" t="s">
        <v>332</v>
      </c>
      <c r="B124" s="30" t="s">
        <v>333</v>
      </c>
      <c r="C124" s="31"/>
      <c r="D124" s="31"/>
      <c r="E124" s="32"/>
      <c r="F124" s="32"/>
      <c r="G124" s="33"/>
      <c r="H124" s="34"/>
      <c r="J124" s="32"/>
      <c r="K124" s="31"/>
      <c r="L124" s="56"/>
    </row>
    <row r="125" ht="28.5" customHeight="1" spans="1:12">
      <c r="A125" s="35" t="s">
        <v>334</v>
      </c>
      <c r="B125" s="36" t="s">
        <v>335</v>
      </c>
      <c r="C125" s="37" t="s">
        <v>336</v>
      </c>
      <c r="D125" s="38" t="s">
        <v>42</v>
      </c>
      <c r="E125" s="38" t="s">
        <v>49</v>
      </c>
      <c r="F125" s="39">
        <v>1</v>
      </c>
      <c r="G125" s="39">
        <v>436.64</v>
      </c>
      <c r="H125" s="39">
        <f t="shared" si="7"/>
        <v>436.64</v>
      </c>
      <c r="J125" s="57">
        <f t="shared" si="8"/>
        <v>436.64</v>
      </c>
      <c r="K125" s="57">
        <f t="shared" si="9"/>
        <v>436.64</v>
      </c>
      <c r="L125" s="58">
        <f t="shared" si="10"/>
        <v>0</v>
      </c>
    </row>
    <row r="126" ht="28.5" customHeight="1" spans="1:12">
      <c r="A126" s="35" t="s">
        <v>337</v>
      </c>
      <c r="B126" s="36" t="s">
        <v>338</v>
      </c>
      <c r="C126" s="37" t="s">
        <v>339</v>
      </c>
      <c r="D126" s="38" t="s">
        <v>37</v>
      </c>
      <c r="E126" s="38" t="s">
        <v>49</v>
      </c>
      <c r="F126" s="39">
        <v>1</v>
      </c>
      <c r="G126" s="39">
        <v>72.52</v>
      </c>
      <c r="H126" s="39">
        <f t="shared" si="7"/>
        <v>72.52</v>
      </c>
      <c r="J126" s="57">
        <f t="shared" si="8"/>
        <v>72.52</v>
      </c>
      <c r="K126" s="57">
        <f t="shared" si="9"/>
        <v>72.52</v>
      </c>
      <c r="L126" s="58">
        <f t="shared" si="10"/>
        <v>0</v>
      </c>
    </row>
    <row r="127" ht="28.5" customHeight="1" spans="1:12">
      <c r="A127" s="35" t="s">
        <v>340</v>
      </c>
      <c r="B127" s="36" t="s">
        <v>341</v>
      </c>
      <c r="C127" s="37" t="s">
        <v>342</v>
      </c>
      <c r="D127" s="38" t="s">
        <v>37</v>
      </c>
      <c r="E127" s="38" t="s">
        <v>49</v>
      </c>
      <c r="F127" s="39">
        <v>1</v>
      </c>
      <c r="G127" s="39">
        <v>67.02</v>
      </c>
      <c r="H127" s="39">
        <f t="shared" si="7"/>
        <v>67.02</v>
      </c>
      <c r="J127" s="57">
        <f t="shared" si="8"/>
        <v>67.02</v>
      </c>
      <c r="K127" s="57">
        <f t="shared" si="9"/>
        <v>67.02</v>
      </c>
      <c r="L127" s="58">
        <f t="shared" si="10"/>
        <v>0</v>
      </c>
    </row>
    <row r="128" ht="28.5" customHeight="1" spans="1:12">
      <c r="A128" s="35" t="s">
        <v>343</v>
      </c>
      <c r="B128" s="36" t="s">
        <v>344</v>
      </c>
      <c r="C128" s="37" t="s">
        <v>345</v>
      </c>
      <c r="D128" s="38" t="s">
        <v>37</v>
      </c>
      <c r="E128" s="38" t="s">
        <v>49</v>
      </c>
      <c r="F128" s="39">
        <v>5</v>
      </c>
      <c r="G128" s="39">
        <v>11.68</v>
      </c>
      <c r="H128" s="39">
        <f t="shared" si="7"/>
        <v>58.4</v>
      </c>
      <c r="J128" s="57">
        <f t="shared" si="8"/>
        <v>11.68</v>
      </c>
      <c r="K128" s="57">
        <f t="shared" si="9"/>
        <v>58.4</v>
      </c>
      <c r="L128" s="58">
        <f t="shared" si="10"/>
        <v>0</v>
      </c>
    </row>
    <row r="129" ht="28.5" customHeight="1" spans="1:12">
      <c r="A129" s="35" t="s">
        <v>346</v>
      </c>
      <c r="B129" s="36" t="s">
        <v>347</v>
      </c>
      <c r="C129" s="37" t="s">
        <v>348</v>
      </c>
      <c r="D129" s="38" t="s">
        <v>37</v>
      </c>
      <c r="E129" s="38" t="s">
        <v>49</v>
      </c>
      <c r="F129" s="39">
        <v>9</v>
      </c>
      <c r="G129" s="39">
        <v>11.04</v>
      </c>
      <c r="H129" s="39">
        <f t="shared" si="7"/>
        <v>99.36</v>
      </c>
      <c r="J129" s="57">
        <f t="shared" si="8"/>
        <v>11.04</v>
      </c>
      <c r="K129" s="57">
        <f t="shared" si="9"/>
        <v>99.36</v>
      </c>
      <c r="L129" s="58">
        <f t="shared" si="10"/>
        <v>0</v>
      </c>
    </row>
    <row r="130" ht="28.5" customHeight="1" spans="1:12">
      <c r="A130" s="35" t="s">
        <v>349</v>
      </c>
      <c r="B130" s="36" t="s">
        <v>350</v>
      </c>
      <c r="C130" s="37" t="s">
        <v>351</v>
      </c>
      <c r="D130" s="38" t="s">
        <v>42</v>
      </c>
      <c r="E130" s="38" t="s">
        <v>49</v>
      </c>
      <c r="F130" s="39">
        <v>2</v>
      </c>
      <c r="G130" s="39">
        <v>138.53</v>
      </c>
      <c r="H130" s="39">
        <f t="shared" si="7"/>
        <v>277.06</v>
      </c>
      <c r="J130" s="57">
        <f t="shared" si="8"/>
        <v>138.53</v>
      </c>
      <c r="K130" s="57">
        <f t="shared" si="9"/>
        <v>277.06</v>
      </c>
      <c r="L130" s="58">
        <f t="shared" si="10"/>
        <v>0</v>
      </c>
    </row>
    <row r="131" ht="28.5" customHeight="1" spans="1:12">
      <c r="A131" s="35" t="s">
        <v>352</v>
      </c>
      <c r="B131" s="36" t="s">
        <v>353</v>
      </c>
      <c r="C131" s="37" t="s">
        <v>354</v>
      </c>
      <c r="D131" s="38" t="s">
        <v>42</v>
      </c>
      <c r="E131" s="38" t="s">
        <v>49</v>
      </c>
      <c r="F131" s="39">
        <v>4</v>
      </c>
      <c r="G131" s="39">
        <v>105.83</v>
      </c>
      <c r="H131" s="39">
        <f t="shared" si="7"/>
        <v>423.32</v>
      </c>
      <c r="J131" s="57">
        <f t="shared" si="8"/>
        <v>105.83</v>
      </c>
      <c r="K131" s="57">
        <f t="shared" si="9"/>
        <v>423.32</v>
      </c>
      <c r="L131" s="58">
        <f t="shared" si="10"/>
        <v>0</v>
      </c>
    </row>
    <row r="132" ht="28.5" customHeight="1" spans="1:12">
      <c r="A132" s="35" t="s">
        <v>355</v>
      </c>
      <c r="B132" s="36" t="s">
        <v>356</v>
      </c>
      <c r="C132" s="37" t="s">
        <v>357</v>
      </c>
      <c r="D132" s="38" t="s">
        <v>42</v>
      </c>
      <c r="E132" s="38" t="s">
        <v>49</v>
      </c>
      <c r="F132" s="39">
        <v>3</v>
      </c>
      <c r="G132" s="39">
        <v>253.09</v>
      </c>
      <c r="H132" s="39">
        <f t="shared" si="7"/>
        <v>759.27</v>
      </c>
      <c r="J132" s="57">
        <f t="shared" si="8"/>
        <v>253.09</v>
      </c>
      <c r="K132" s="57">
        <f t="shared" si="9"/>
        <v>759.27</v>
      </c>
      <c r="L132" s="58">
        <f t="shared" si="10"/>
        <v>0</v>
      </c>
    </row>
    <row r="133" ht="28.5" customHeight="1" spans="1:12">
      <c r="A133" s="35" t="s">
        <v>358</v>
      </c>
      <c r="B133" s="36" t="s">
        <v>359</v>
      </c>
      <c r="C133" s="37" t="s">
        <v>360</v>
      </c>
      <c r="D133" s="38" t="s">
        <v>42</v>
      </c>
      <c r="E133" s="38" t="s">
        <v>49</v>
      </c>
      <c r="F133" s="39">
        <v>1</v>
      </c>
      <c r="G133" s="39">
        <v>2467.82</v>
      </c>
      <c r="H133" s="39">
        <f t="shared" si="7"/>
        <v>2467.82</v>
      </c>
      <c r="J133" s="57">
        <f t="shared" si="8"/>
        <v>2467.82</v>
      </c>
      <c r="K133" s="57">
        <f t="shared" si="9"/>
        <v>2467.82</v>
      </c>
      <c r="L133" s="58">
        <f t="shared" si="10"/>
        <v>0</v>
      </c>
    </row>
    <row r="134" ht="28.5" customHeight="1" spans="1:12">
      <c r="A134" s="35" t="s">
        <v>361</v>
      </c>
      <c r="B134" s="36" t="s">
        <v>362</v>
      </c>
      <c r="C134" s="37" t="s">
        <v>363</v>
      </c>
      <c r="D134" s="38" t="s">
        <v>42</v>
      </c>
      <c r="E134" s="38" t="s">
        <v>49</v>
      </c>
      <c r="F134" s="39">
        <v>30</v>
      </c>
      <c r="G134" s="39">
        <v>2.12</v>
      </c>
      <c r="H134" s="39">
        <f t="shared" si="7"/>
        <v>63.6</v>
      </c>
      <c r="J134" s="57">
        <f t="shared" si="8"/>
        <v>2.12</v>
      </c>
      <c r="K134" s="57">
        <f t="shared" si="9"/>
        <v>63.6</v>
      </c>
      <c r="L134" s="58">
        <f t="shared" si="10"/>
        <v>0</v>
      </c>
    </row>
    <row r="135" ht="28.5" customHeight="1" spans="1:12">
      <c r="A135" s="35" t="s">
        <v>364</v>
      </c>
      <c r="B135" s="36" t="s">
        <v>365</v>
      </c>
      <c r="C135" s="37" t="s">
        <v>366</v>
      </c>
      <c r="D135" s="38" t="s">
        <v>42</v>
      </c>
      <c r="E135" s="38" t="s">
        <v>49</v>
      </c>
      <c r="F135" s="39">
        <v>5</v>
      </c>
      <c r="G135" s="39">
        <v>2.37</v>
      </c>
      <c r="H135" s="39">
        <f t="shared" si="7"/>
        <v>11.85</v>
      </c>
      <c r="J135" s="57">
        <f t="shared" si="8"/>
        <v>2.37</v>
      </c>
      <c r="K135" s="57">
        <f t="shared" si="9"/>
        <v>11.85</v>
      </c>
      <c r="L135" s="58">
        <f t="shared" si="10"/>
        <v>0</v>
      </c>
    </row>
    <row r="136" ht="28.5" customHeight="1" spans="1:12">
      <c r="A136" s="29" t="s">
        <v>367</v>
      </c>
      <c r="B136" s="30" t="s">
        <v>368</v>
      </c>
      <c r="C136" s="31"/>
      <c r="D136" s="31"/>
      <c r="E136" s="32"/>
      <c r="F136" s="32"/>
      <c r="G136" s="33"/>
      <c r="H136" s="34"/>
      <c r="J136" s="32"/>
      <c r="K136" s="31"/>
      <c r="L136" s="56"/>
    </row>
    <row r="137" ht="28.5" customHeight="1" spans="1:12">
      <c r="A137" s="35" t="s">
        <v>369</v>
      </c>
      <c r="B137" s="36" t="s">
        <v>370</v>
      </c>
      <c r="C137" s="37" t="s">
        <v>371</v>
      </c>
      <c r="D137" s="38" t="s">
        <v>42</v>
      </c>
      <c r="E137" s="38" t="s">
        <v>49</v>
      </c>
      <c r="F137" s="39">
        <v>1</v>
      </c>
      <c r="G137" s="39">
        <v>59290.11</v>
      </c>
      <c r="H137" s="39">
        <f t="shared" si="7"/>
        <v>59290.11</v>
      </c>
      <c r="J137" s="57">
        <f t="shared" si="8"/>
        <v>59290.11</v>
      </c>
      <c r="K137" s="57">
        <f t="shared" si="9"/>
        <v>59290.11</v>
      </c>
      <c r="L137" s="58">
        <f t="shared" si="10"/>
        <v>0</v>
      </c>
    </row>
    <row r="138" ht="28.5" customHeight="1" spans="1:12">
      <c r="A138" s="29" t="s">
        <v>372</v>
      </c>
      <c r="B138" s="30" t="s">
        <v>373</v>
      </c>
      <c r="C138" s="31"/>
      <c r="D138" s="31"/>
      <c r="E138" s="32"/>
      <c r="F138" s="32"/>
      <c r="G138" s="33"/>
      <c r="H138" s="34"/>
      <c r="J138" s="32"/>
      <c r="K138" s="31"/>
      <c r="L138" s="56"/>
    </row>
    <row r="139" ht="28.5" customHeight="1" spans="1:12">
      <c r="A139" s="35" t="s">
        <v>374</v>
      </c>
      <c r="B139" s="36" t="s">
        <v>375</v>
      </c>
      <c r="C139" s="37" t="s">
        <v>376</v>
      </c>
      <c r="D139" s="38" t="s">
        <v>42</v>
      </c>
      <c r="E139" s="38" t="s">
        <v>74</v>
      </c>
      <c r="F139" s="39">
        <v>46</v>
      </c>
      <c r="G139" s="39">
        <v>17.39</v>
      </c>
      <c r="H139" s="39">
        <f t="shared" si="7"/>
        <v>799.94</v>
      </c>
      <c r="J139" s="57">
        <f t="shared" si="8"/>
        <v>17.39</v>
      </c>
      <c r="K139" s="57">
        <f t="shared" si="9"/>
        <v>799.94</v>
      </c>
      <c r="L139" s="58">
        <f t="shared" si="10"/>
        <v>0</v>
      </c>
    </row>
    <row r="140" ht="28.5" customHeight="1" spans="1:12">
      <c r="A140" s="35" t="s">
        <v>377</v>
      </c>
      <c r="B140" s="36" t="s">
        <v>378</v>
      </c>
      <c r="C140" s="37" t="s">
        <v>379</v>
      </c>
      <c r="D140" s="38" t="s">
        <v>42</v>
      </c>
      <c r="E140" s="38" t="s">
        <v>74</v>
      </c>
      <c r="F140" s="39">
        <v>8</v>
      </c>
      <c r="G140" s="39">
        <v>20.76</v>
      </c>
      <c r="H140" s="39">
        <f t="shared" si="7"/>
        <v>166.08</v>
      </c>
      <c r="J140" s="57">
        <f t="shared" si="8"/>
        <v>20.76</v>
      </c>
      <c r="K140" s="57">
        <f t="shared" si="9"/>
        <v>166.08</v>
      </c>
      <c r="L140" s="58">
        <f t="shared" si="10"/>
        <v>0</v>
      </c>
    </row>
    <row r="141" ht="28.5" customHeight="1" spans="1:12">
      <c r="A141" s="35" t="s">
        <v>380</v>
      </c>
      <c r="B141" s="36" t="s">
        <v>381</v>
      </c>
      <c r="C141" s="37" t="s">
        <v>382</v>
      </c>
      <c r="D141" s="38" t="s">
        <v>42</v>
      </c>
      <c r="E141" s="38" t="s">
        <v>49</v>
      </c>
      <c r="F141" s="39">
        <v>3</v>
      </c>
      <c r="G141" s="39">
        <v>19.95</v>
      </c>
      <c r="H141" s="39">
        <f t="shared" si="7"/>
        <v>59.85</v>
      </c>
      <c r="J141" s="57">
        <f t="shared" si="8"/>
        <v>19.95</v>
      </c>
      <c r="K141" s="57">
        <f t="shared" si="9"/>
        <v>59.85</v>
      </c>
      <c r="L141" s="58">
        <f t="shared" si="10"/>
        <v>0</v>
      </c>
    </row>
    <row r="142" ht="28.5" customHeight="1" spans="1:12">
      <c r="A142" s="35" t="s">
        <v>383</v>
      </c>
      <c r="B142" s="36" t="s">
        <v>384</v>
      </c>
      <c r="C142" s="37" t="s">
        <v>385</v>
      </c>
      <c r="D142" s="38" t="s">
        <v>42</v>
      </c>
      <c r="E142" s="38" t="s">
        <v>74</v>
      </c>
      <c r="F142" s="39">
        <v>2</v>
      </c>
      <c r="G142" s="39">
        <v>27.96</v>
      </c>
      <c r="H142" s="39">
        <f t="shared" ref="H142:H205" si="11">ROUND(F142*G142,2)</f>
        <v>55.92</v>
      </c>
      <c r="J142" s="57">
        <f t="shared" si="8"/>
        <v>27.96</v>
      </c>
      <c r="K142" s="57">
        <f t="shared" si="9"/>
        <v>55.92</v>
      </c>
      <c r="L142" s="58">
        <f t="shared" si="10"/>
        <v>0</v>
      </c>
    </row>
    <row r="143" ht="28.5" customHeight="1" spans="1:12">
      <c r="A143" s="35" t="s">
        <v>386</v>
      </c>
      <c r="B143" s="36" t="s">
        <v>387</v>
      </c>
      <c r="C143" s="37" t="s">
        <v>388</v>
      </c>
      <c r="D143" s="38" t="s">
        <v>42</v>
      </c>
      <c r="E143" s="38" t="s">
        <v>49</v>
      </c>
      <c r="F143" s="39">
        <v>2</v>
      </c>
      <c r="G143" s="39">
        <v>15.12</v>
      </c>
      <c r="H143" s="39">
        <f t="shared" si="11"/>
        <v>30.24</v>
      </c>
      <c r="J143" s="57">
        <f t="shared" si="8"/>
        <v>15.12</v>
      </c>
      <c r="K143" s="57">
        <f t="shared" si="9"/>
        <v>30.24</v>
      </c>
      <c r="L143" s="58">
        <f t="shared" si="10"/>
        <v>0</v>
      </c>
    </row>
    <row r="144" ht="28.5" customHeight="1" spans="1:12">
      <c r="A144" s="35" t="s">
        <v>389</v>
      </c>
      <c r="B144" s="36" t="s">
        <v>390</v>
      </c>
      <c r="C144" s="37" t="s">
        <v>391</v>
      </c>
      <c r="D144" s="38" t="s">
        <v>42</v>
      </c>
      <c r="E144" s="38" t="s">
        <v>74</v>
      </c>
      <c r="F144" s="39">
        <v>2</v>
      </c>
      <c r="G144" s="39">
        <v>27.96</v>
      </c>
      <c r="H144" s="39">
        <f t="shared" si="11"/>
        <v>55.92</v>
      </c>
      <c r="J144" s="57">
        <f t="shared" si="8"/>
        <v>27.96</v>
      </c>
      <c r="K144" s="57">
        <f t="shared" si="9"/>
        <v>55.92</v>
      </c>
      <c r="L144" s="58">
        <f t="shared" si="10"/>
        <v>0</v>
      </c>
    </row>
    <row r="145" ht="28.5" customHeight="1" spans="1:12">
      <c r="A145" s="35" t="s">
        <v>392</v>
      </c>
      <c r="B145" s="36" t="s">
        <v>393</v>
      </c>
      <c r="C145" s="37" t="s">
        <v>394</v>
      </c>
      <c r="D145" s="38" t="s">
        <v>42</v>
      </c>
      <c r="E145" s="38" t="s">
        <v>49</v>
      </c>
      <c r="F145" s="39">
        <v>2</v>
      </c>
      <c r="G145" s="39">
        <v>15.12</v>
      </c>
      <c r="H145" s="39">
        <f t="shared" si="11"/>
        <v>30.24</v>
      </c>
      <c r="J145" s="57">
        <f t="shared" si="8"/>
        <v>15.12</v>
      </c>
      <c r="K145" s="57">
        <f t="shared" si="9"/>
        <v>30.24</v>
      </c>
      <c r="L145" s="58">
        <f t="shared" si="10"/>
        <v>0</v>
      </c>
    </row>
    <row r="146" ht="28.5" customHeight="1" spans="1:12">
      <c r="A146" s="35" t="s">
        <v>395</v>
      </c>
      <c r="B146" s="36" t="s">
        <v>396</v>
      </c>
      <c r="C146" s="37" t="s">
        <v>397</v>
      </c>
      <c r="D146" s="38" t="s">
        <v>42</v>
      </c>
      <c r="E146" s="38" t="s">
        <v>49</v>
      </c>
      <c r="F146" s="39">
        <v>2</v>
      </c>
      <c r="G146" s="39">
        <v>24.03</v>
      </c>
      <c r="H146" s="39">
        <f t="shared" si="11"/>
        <v>48.06</v>
      </c>
      <c r="J146" s="57">
        <f t="shared" si="8"/>
        <v>24.03</v>
      </c>
      <c r="K146" s="57">
        <f t="shared" si="9"/>
        <v>48.06</v>
      </c>
      <c r="L146" s="58">
        <f t="shared" si="10"/>
        <v>0</v>
      </c>
    </row>
    <row r="147" ht="28.5" customHeight="1" spans="1:12">
      <c r="A147" s="35" t="s">
        <v>398</v>
      </c>
      <c r="B147" s="36" t="s">
        <v>399</v>
      </c>
      <c r="C147" s="37" t="s">
        <v>400</v>
      </c>
      <c r="D147" s="38" t="s">
        <v>42</v>
      </c>
      <c r="E147" s="38" t="s">
        <v>74</v>
      </c>
      <c r="F147" s="39">
        <v>15</v>
      </c>
      <c r="G147" s="39">
        <v>111.77</v>
      </c>
      <c r="H147" s="39">
        <f t="shared" si="11"/>
        <v>1676.55</v>
      </c>
      <c r="J147" s="57">
        <f t="shared" si="8"/>
        <v>111.77</v>
      </c>
      <c r="K147" s="57">
        <f t="shared" si="9"/>
        <v>1676.55</v>
      </c>
      <c r="L147" s="58">
        <f t="shared" si="10"/>
        <v>0</v>
      </c>
    </row>
    <row r="148" ht="28.5" customHeight="1" spans="1:12">
      <c r="A148" s="35" t="s">
        <v>401</v>
      </c>
      <c r="B148" s="36" t="s">
        <v>402</v>
      </c>
      <c r="C148" s="37" t="s">
        <v>403</v>
      </c>
      <c r="D148" s="38" t="s">
        <v>37</v>
      </c>
      <c r="E148" s="38" t="s">
        <v>53</v>
      </c>
      <c r="F148" s="39">
        <v>5.66</v>
      </c>
      <c r="G148" s="39">
        <v>80.78</v>
      </c>
      <c r="H148" s="39">
        <f t="shared" si="11"/>
        <v>457.21</v>
      </c>
      <c r="J148" s="57">
        <f t="shared" si="8"/>
        <v>80.78</v>
      </c>
      <c r="K148" s="57">
        <f t="shared" si="9"/>
        <v>457.21</v>
      </c>
      <c r="L148" s="58">
        <f t="shared" si="10"/>
        <v>0</v>
      </c>
    </row>
    <row r="149" ht="28.5" customHeight="1" spans="1:12">
      <c r="A149" s="35" t="s">
        <v>404</v>
      </c>
      <c r="B149" s="36" t="s">
        <v>405</v>
      </c>
      <c r="C149" s="37" t="s">
        <v>406</v>
      </c>
      <c r="D149" s="38" t="s">
        <v>37</v>
      </c>
      <c r="E149" s="38" t="s">
        <v>53</v>
      </c>
      <c r="F149" s="39">
        <v>5.66</v>
      </c>
      <c r="G149" s="39">
        <v>48.97</v>
      </c>
      <c r="H149" s="39">
        <f t="shared" si="11"/>
        <v>277.17</v>
      </c>
      <c r="J149" s="57">
        <f t="shared" si="8"/>
        <v>48.97</v>
      </c>
      <c r="K149" s="57">
        <f t="shared" si="9"/>
        <v>277.17</v>
      </c>
      <c r="L149" s="58">
        <f t="shared" si="10"/>
        <v>0</v>
      </c>
    </row>
    <row r="150" ht="28.5" customHeight="1" spans="1:12">
      <c r="A150" s="35" t="s">
        <v>407</v>
      </c>
      <c r="B150" s="36" t="s">
        <v>408</v>
      </c>
      <c r="C150" s="37" t="s">
        <v>409</v>
      </c>
      <c r="D150" s="38" t="s">
        <v>42</v>
      </c>
      <c r="E150" s="38" t="s">
        <v>74</v>
      </c>
      <c r="F150" s="39">
        <v>17</v>
      </c>
      <c r="G150" s="39">
        <v>30.62</v>
      </c>
      <c r="H150" s="39">
        <f t="shared" si="11"/>
        <v>520.54</v>
      </c>
      <c r="J150" s="57">
        <f t="shared" ref="J150:J213" si="12">G150-G150*$J$4</f>
        <v>30.62</v>
      </c>
      <c r="K150" s="57">
        <f t="shared" ref="K150:K213" si="13">TRUNC(J150*F150,2)</f>
        <v>520.54</v>
      </c>
      <c r="L150" s="58">
        <f t="shared" ref="L150:L213" si="14">1-J150/G150</f>
        <v>0</v>
      </c>
    </row>
    <row r="151" ht="28.5" customHeight="1" spans="1:12">
      <c r="A151" s="35" t="s">
        <v>410</v>
      </c>
      <c r="B151" s="36" t="s">
        <v>411</v>
      </c>
      <c r="C151" s="37" t="s">
        <v>412</v>
      </c>
      <c r="D151" s="38" t="s">
        <v>42</v>
      </c>
      <c r="E151" s="38" t="s">
        <v>74</v>
      </c>
      <c r="F151" s="39">
        <v>63</v>
      </c>
      <c r="G151" s="39">
        <v>17.25</v>
      </c>
      <c r="H151" s="39">
        <f t="shared" si="11"/>
        <v>1086.75</v>
      </c>
      <c r="J151" s="57">
        <f t="shared" si="12"/>
        <v>17.25</v>
      </c>
      <c r="K151" s="57">
        <f t="shared" si="13"/>
        <v>1086.75</v>
      </c>
      <c r="L151" s="58">
        <f t="shared" si="14"/>
        <v>0</v>
      </c>
    </row>
    <row r="152" ht="28.5" customHeight="1" spans="1:12">
      <c r="A152" s="35" t="s">
        <v>413</v>
      </c>
      <c r="B152" s="36" t="s">
        <v>414</v>
      </c>
      <c r="C152" s="37" t="s">
        <v>415</v>
      </c>
      <c r="D152" s="38" t="s">
        <v>37</v>
      </c>
      <c r="E152" s="38" t="s">
        <v>49</v>
      </c>
      <c r="F152" s="39">
        <v>31</v>
      </c>
      <c r="G152" s="39">
        <v>10.56</v>
      </c>
      <c r="H152" s="39">
        <f t="shared" si="11"/>
        <v>327.36</v>
      </c>
      <c r="J152" s="57">
        <f t="shared" si="12"/>
        <v>10.56</v>
      </c>
      <c r="K152" s="57">
        <f t="shared" si="13"/>
        <v>327.36</v>
      </c>
      <c r="L152" s="58">
        <f t="shared" si="14"/>
        <v>0</v>
      </c>
    </row>
    <row r="153" ht="28.5" customHeight="1" spans="1:12">
      <c r="A153" s="35" t="s">
        <v>416</v>
      </c>
      <c r="B153" s="36" t="s">
        <v>417</v>
      </c>
      <c r="C153" s="37" t="s">
        <v>418</v>
      </c>
      <c r="D153" s="38" t="s">
        <v>37</v>
      </c>
      <c r="E153" s="38" t="s">
        <v>49</v>
      </c>
      <c r="F153" s="39">
        <v>83</v>
      </c>
      <c r="G153" s="39">
        <v>6.49</v>
      </c>
      <c r="H153" s="39">
        <f t="shared" si="11"/>
        <v>538.67</v>
      </c>
      <c r="J153" s="57">
        <f t="shared" si="12"/>
        <v>6.49</v>
      </c>
      <c r="K153" s="57">
        <f t="shared" si="13"/>
        <v>538.67</v>
      </c>
      <c r="L153" s="58">
        <f t="shared" si="14"/>
        <v>0</v>
      </c>
    </row>
    <row r="154" ht="28.5" customHeight="1" spans="1:12">
      <c r="A154" s="35" t="s">
        <v>419</v>
      </c>
      <c r="B154" s="36" t="s">
        <v>420</v>
      </c>
      <c r="C154" s="37" t="s">
        <v>421</v>
      </c>
      <c r="D154" s="38" t="s">
        <v>37</v>
      </c>
      <c r="E154" s="38" t="s">
        <v>74</v>
      </c>
      <c r="F154" s="39">
        <v>42</v>
      </c>
      <c r="G154" s="39">
        <v>23.93</v>
      </c>
      <c r="H154" s="39">
        <f t="shared" si="11"/>
        <v>1005.06</v>
      </c>
      <c r="J154" s="57">
        <f t="shared" si="12"/>
        <v>23.93</v>
      </c>
      <c r="K154" s="57">
        <f t="shared" si="13"/>
        <v>1005.06</v>
      </c>
      <c r="L154" s="58">
        <f t="shared" si="14"/>
        <v>0</v>
      </c>
    </row>
    <row r="155" ht="28.5" customHeight="1" spans="1:12">
      <c r="A155" s="35" t="s">
        <v>422</v>
      </c>
      <c r="B155" s="36" t="s">
        <v>423</v>
      </c>
      <c r="C155" s="37" t="s">
        <v>424</v>
      </c>
      <c r="D155" s="38" t="s">
        <v>42</v>
      </c>
      <c r="E155" s="38" t="s">
        <v>74</v>
      </c>
      <c r="F155" s="39">
        <v>21</v>
      </c>
      <c r="G155" s="39">
        <v>22.33</v>
      </c>
      <c r="H155" s="39">
        <f t="shared" si="11"/>
        <v>468.93</v>
      </c>
      <c r="J155" s="57">
        <f t="shared" si="12"/>
        <v>22.33</v>
      </c>
      <c r="K155" s="57">
        <f t="shared" si="13"/>
        <v>468.93</v>
      </c>
      <c r="L155" s="58">
        <f t="shared" si="14"/>
        <v>0</v>
      </c>
    </row>
    <row r="156" ht="28.5" customHeight="1" spans="1:12">
      <c r="A156" s="35" t="s">
        <v>425</v>
      </c>
      <c r="B156" s="36" t="s">
        <v>426</v>
      </c>
      <c r="C156" s="37" t="s">
        <v>427</v>
      </c>
      <c r="D156" s="38" t="s">
        <v>42</v>
      </c>
      <c r="E156" s="38" t="s">
        <v>74</v>
      </c>
      <c r="F156" s="39">
        <v>42</v>
      </c>
      <c r="G156" s="39">
        <v>1.43</v>
      </c>
      <c r="H156" s="39">
        <f t="shared" si="11"/>
        <v>60.06</v>
      </c>
      <c r="J156" s="57">
        <f t="shared" si="12"/>
        <v>1.43</v>
      </c>
      <c r="K156" s="57">
        <f t="shared" si="13"/>
        <v>60.06</v>
      </c>
      <c r="L156" s="58">
        <f t="shared" si="14"/>
        <v>0</v>
      </c>
    </row>
    <row r="157" ht="28.5" customHeight="1" spans="1:12">
      <c r="A157" s="35" t="s">
        <v>428</v>
      </c>
      <c r="B157" s="36" t="s">
        <v>429</v>
      </c>
      <c r="C157" s="37" t="s">
        <v>430</v>
      </c>
      <c r="D157" s="38" t="s">
        <v>42</v>
      </c>
      <c r="E157" s="38" t="s">
        <v>74</v>
      </c>
      <c r="F157" s="39">
        <v>59</v>
      </c>
      <c r="G157" s="39">
        <v>59.66</v>
      </c>
      <c r="H157" s="39">
        <f t="shared" si="11"/>
        <v>3519.94</v>
      </c>
      <c r="J157" s="57">
        <f t="shared" si="12"/>
        <v>59.66</v>
      </c>
      <c r="K157" s="57">
        <f t="shared" si="13"/>
        <v>3519.94</v>
      </c>
      <c r="L157" s="58">
        <f t="shared" si="14"/>
        <v>0</v>
      </c>
    </row>
    <row r="158" ht="28.5" customHeight="1" spans="1:12">
      <c r="A158" s="35" t="s">
        <v>431</v>
      </c>
      <c r="B158" s="36" t="s">
        <v>432</v>
      </c>
      <c r="C158" s="37" t="s">
        <v>433</v>
      </c>
      <c r="D158" s="38" t="s">
        <v>42</v>
      </c>
      <c r="E158" s="38" t="s">
        <v>49</v>
      </c>
      <c r="F158" s="39">
        <v>4</v>
      </c>
      <c r="G158" s="39">
        <v>14.88</v>
      </c>
      <c r="H158" s="39">
        <f t="shared" si="11"/>
        <v>59.52</v>
      </c>
      <c r="J158" s="57">
        <f t="shared" si="12"/>
        <v>14.88</v>
      </c>
      <c r="K158" s="57">
        <f t="shared" si="13"/>
        <v>59.52</v>
      </c>
      <c r="L158" s="58">
        <f t="shared" si="14"/>
        <v>0</v>
      </c>
    </row>
    <row r="159" ht="28.5" customHeight="1" spans="1:12">
      <c r="A159" s="35" t="s">
        <v>434</v>
      </c>
      <c r="B159" s="36" t="s">
        <v>435</v>
      </c>
      <c r="C159" s="37" t="s">
        <v>436</v>
      </c>
      <c r="D159" s="38" t="s">
        <v>42</v>
      </c>
      <c r="E159" s="38" t="s">
        <v>49</v>
      </c>
      <c r="F159" s="39">
        <v>8</v>
      </c>
      <c r="G159" s="39">
        <v>16.58</v>
      </c>
      <c r="H159" s="39">
        <f t="shared" si="11"/>
        <v>132.64</v>
      </c>
      <c r="J159" s="57">
        <f t="shared" si="12"/>
        <v>16.58</v>
      </c>
      <c r="K159" s="57">
        <f t="shared" si="13"/>
        <v>132.64</v>
      </c>
      <c r="L159" s="58">
        <f t="shared" si="14"/>
        <v>0</v>
      </c>
    </row>
    <row r="160" ht="28.5" customHeight="1" spans="1:12">
      <c r="A160" s="35" t="s">
        <v>437</v>
      </c>
      <c r="B160" s="36" t="s">
        <v>438</v>
      </c>
      <c r="C160" s="37" t="s">
        <v>439</v>
      </c>
      <c r="D160" s="38" t="s">
        <v>42</v>
      </c>
      <c r="E160" s="38" t="s">
        <v>49</v>
      </c>
      <c r="F160" s="39">
        <v>11</v>
      </c>
      <c r="G160" s="39">
        <v>18.23</v>
      </c>
      <c r="H160" s="39">
        <f t="shared" si="11"/>
        <v>200.53</v>
      </c>
      <c r="J160" s="57">
        <f t="shared" si="12"/>
        <v>18.23</v>
      </c>
      <c r="K160" s="57">
        <f t="shared" si="13"/>
        <v>200.53</v>
      </c>
      <c r="L160" s="58">
        <f t="shared" si="14"/>
        <v>0</v>
      </c>
    </row>
    <row r="161" ht="28.5" customHeight="1" spans="1:12">
      <c r="A161" s="35" t="s">
        <v>440</v>
      </c>
      <c r="B161" s="36" t="s">
        <v>441</v>
      </c>
      <c r="C161" s="37" t="s">
        <v>442</v>
      </c>
      <c r="D161" s="38" t="s">
        <v>42</v>
      </c>
      <c r="E161" s="38" t="s">
        <v>49</v>
      </c>
      <c r="F161" s="39">
        <v>3</v>
      </c>
      <c r="G161" s="39">
        <v>21.01</v>
      </c>
      <c r="H161" s="39">
        <f t="shared" si="11"/>
        <v>63.03</v>
      </c>
      <c r="J161" s="57">
        <f t="shared" si="12"/>
        <v>21.01</v>
      </c>
      <c r="K161" s="57">
        <f t="shared" si="13"/>
        <v>63.03</v>
      </c>
      <c r="L161" s="58">
        <f t="shared" si="14"/>
        <v>0</v>
      </c>
    </row>
    <row r="162" ht="28.5" customHeight="1" spans="1:12">
      <c r="A162" s="35" t="s">
        <v>443</v>
      </c>
      <c r="B162" s="36" t="s">
        <v>444</v>
      </c>
      <c r="C162" s="37" t="s">
        <v>445</v>
      </c>
      <c r="D162" s="38" t="s">
        <v>42</v>
      </c>
      <c r="E162" s="38" t="s">
        <v>49</v>
      </c>
      <c r="F162" s="39">
        <v>1</v>
      </c>
      <c r="G162" s="39">
        <v>14.69</v>
      </c>
      <c r="H162" s="39">
        <f t="shared" si="11"/>
        <v>14.69</v>
      </c>
      <c r="J162" s="57">
        <f t="shared" si="12"/>
        <v>14.69</v>
      </c>
      <c r="K162" s="57">
        <f t="shared" si="13"/>
        <v>14.69</v>
      </c>
      <c r="L162" s="58">
        <f t="shared" si="14"/>
        <v>0</v>
      </c>
    </row>
    <row r="163" ht="28.5" customHeight="1" spans="1:12">
      <c r="A163" s="35" t="s">
        <v>446</v>
      </c>
      <c r="B163" s="36" t="s">
        <v>447</v>
      </c>
      <c r="C163" s="37" t="s">
        <v>448</v>
      </c>
      <c r="D163" s="38" t="s">
        <v>42</v>
      </c>
      <c r="E163" s="38" t="s">
        <v>74</v>
      </c>
      <c r="F163" s="39">
        <v>10</v>
      </c>
      <c r="G163" s="39">
        <v>349.09</v>
      </c>
      <c r="H163" s="39">
        <f t="shared" si="11"/>
        <v>3490.9</v>
      </c>
      <c r="J163" s="57">
        <f t="shared" si="12"/>
        <v>349.09</v>
      </c>
      <c r="K163" s="57">
        <f t="shared" si="13"/>
        <v>3490.9</v>
      </c>
      <c r="L163" s="58">
        <f t="shared" si="14"/>
        <v>0</v>
      </c>
    </row>
    <row r="164" ht="28.5" customHeight="1" spans="1:12">
      <c r="A164" s="29" t="s">
        <v>449</v>
      </c>
      <c r="B164" s="30" t="s">
        <v>450</v>
      </c>
      <c r="C164" s="31"/>
      <c r="D164" s="31"/>
      <c r="E164" s="32"/>
      <c r="F164" s="32"/>
      <c r="G164" s="33"/>
      <c r="H164" s="34"/>
      <c r="J164" s="32"/>
      <c r="K164" s="31"/>
      <c r="L164" s="56"/>
    </row>
    <row r="165" ht="28.5" customHeight="1" spans="1:12">
      <c r="A165" s="35" t="s">
        <v>451</v>
      </c>
      <c r="B165" s="36" t="s">
        <v>452</v>
      </c>
      <c r="C165" s="37" t="s">
        <v>453</v>
      </c>
      <c r="D165" s="38" t="s">
        <v>37</v>
      </c>
      <c r="E165" s="38" t="s">
        <v>53</v>
      </c>
      <c r="F165" s="39">
        <v>90</v>
      </c>
      <c r="G165" s="39">
        <v>10.65</v>
      </c>
      <c r="H165" s="39">
        <f t="shared" si="11"/>
        <v>958.5</v>
      </c>
      <c r="J165" s="57">
        <f t="shared" si="12"/>
        <v>10.65</v>
      </c>
      <c r="K165" s="57">
        <f t="shared" si="13"/>
        <v>958.5</v>
      </c>
      <c r="L165" s="58">
        <f t="shared" si="14"/>
        <v>0</v>
      </c>
    </row>
    <row r="166" ht="28.5" customHeight="1" spans="1:12">
      <c r="A166" s="35" t="s">
        <v>454</v>
      </c>
      <c r="B166" s="36" t="s">
        <v>455</v>
      </c>
      <c r="C166" s="37" t="s">
        <v>456</v>
      </c>
      <c r="D166" s="38" t="s">
        <v>37</v>
      </c>
      <c r="E166" s="38" t="s">
        <v>53</v>
      </c>
      <c r="F166" s="39">
        <v>3.5</v>
      </c>
      <c r="G166" s="39">
        <v>224.71</v>
      </c>
      <c r="H166" s="39">
        <f t="shared" si="11"/>
        <v>786.49</v>
      </c>
      <c r="J166" s="57">
        <f t="shared" si="12"/>
        <v>224.71</v>
      </c>
      <c r="K166" s="57">
        <f t="shared" si="13"/>
        <v>786.48</v>
      </c>
      <c r="L166" s="58">
        <f t="shared" si="14"/>
        <v>0</v>
      </c>
    </row>
    <row r="167" ht="28.5" customHeight="1" spans="1:12">
      <c r="A167" s="35" t="s">
        <v>457</v>
      </c>
      <c r="B167" s="36" t="s">
        <v>420</v>
      </c>
      <c r="C167" s="37" t="s">
        <v>421</v>
      </c>
      <c r="D167" s="38" t="s">
        <v>37</v>
      </c>
      <c r="E167" s="38" t="s">
        <v>74</v>
      </c>
      <c r="F167" s="39">
        <v>752</v>
      </c>
      <c r="G167" s="39">
        <v>23.93</v>
      </c>
      <c r="H167" s="39">
        <f t="shared" si="11"/>
        <v>17995.36</v>
      </c>
      <c r="J167" s="57">
        <f t="shared" si="12"/>
        <v>23.93</v>
      </c>
      <c r="K167" s="57">
        <f t="shared" si="13"/>
        <v>17995.36</v>
      </c>
      <c r="L167" s="58">
        <f t="shared" si="14"/>
        <v>0</v>
      </c>
    </row>
    <row r="168" ht="28.5" customHeight="1" spans="1:12">
      <c r="A168" s="35" t="s">
        <v>458</v>
      </c>
      <c r="B168" s="36" t="s">
        <v>459</v>
      </c>
      <c r="C168" s="37" t="s">
        <v>460</v>
      </c>
      <c r="D168" s="38" t="s">
        <v>37</v>
      </c>
      <c r="E168" s="38" t="s">
        <v>53</v>
      </c>
      <c r="F168" s="39">
        <v>28</v>
      </c>
      <c r="G168" s="39">
        <v>540</v>
      </c>
      <c r="H168" s="39">
        <f t="shared" si="11"/>
        <v>15120</v>
      </c>
      <c r="J168" s="57">
        <f t="shared" si="12"/>
        <v>540</v>
      </c>
      <c r="K168" s="57">
        <f t="shared" si="13"/>
        <v>15120</v>
      </c>
      <c r="L168" s="58">
        <f t="shared" si="14"/>
        <v>0</v>
      </c>
    </row>
    <row r="169" ht="28.5" customHeight="1" spans="1:12">
      <c r="A169" s="35" t="s">
        <v>461</v>
      </c>
      <c r="B169" s="36" t="s">
        <v>462</v>
      </c>
      <c r="C169" s="37" t="s">
        <v>463</v>
      </c>
      <c r="D169" s="38" t="s">
        <v>37</v>
      </c>
      <c r="E169" s="38" t="s">
        <v>53</v>
      </c>
      <c r="F169" s="39">
        <v>28</v>
      </c>
      <c r="G169" s="39">
        <v>40.62</v>
      </c>
      <c r="H169" s="39">
        <f t="shared" si="11"/>
        <v>1137.36</v>
      </c>
      <c r="J169" s="57">
        <f t="shared" si="12"/>
        <v>40.62</v>
      </c>
      <c r="K169" s="57">
        <f t="shared" si="13"/>
        <v>1137.36</v>
      </c>
      <c r="L169" s="58">
        <f t="shared" si="14"/>
        <v>0</v>
      </c>
    </row>
    <row r="170" ht="28.5" customHeight="1" spans="1:12">
      <c r="A170" s="35" t="s">
        <v>464</v>
      </c>
      <c r="B170" s="36" t="s">
        <v>465</v>
      </c>
      <c r="C170" s="37" t="s">
        <v>466</v>
      </c>
      <c r="D170" s="38" t="s">
        <v>37</v>
      </c>
      <c r="E170" s="38" t="s">
        <v>53</v>
      </c>
      <c r="F170" s="39">
        <v>58.5</v>
      </c>
      <c r="G170" s="39">
        <v>12.19</v>
      </c>
      <c r="H170" s="39">
        <f t="shared" si="11"/>
        <v>713.12</v>
      </c>
      <c r="J170" s="57">
        <f t="shared" si="12"/>
        <v>12.19</v>
      </c>
      <c r="K170" s="57">
        <f t="shared" si="13"/>
        <v>713.11</v>
      </c>
      <c r="L170" s="58">
        <f t="shared" si="14"/>
        <v>0</v>
      </c>
    </row>
    <row r="171" ht="28.5" customHeight="1" spans="1:12">
      <c r="A171" s="35" t="s">
        <v>467</v>
      </c>
      <c r="B171" s="36" t="s">
        <v>468</v>
      </c>
      <c r="C171" s="37" t="s">
        <v>469</v>
      </c>
      <c r="D171" s="38" t="s">
        <v>37</v>
      </c>
      <c r="E171" s="38" t="s">
        <v>53</v>
      </c>
      <c r="F171" s="39">
        <v>31.5</v>
      </c>
      <c r="G171" s="39">
        <v>1.54</v>
      </c>
      <c r="H171" s="39">
        <f t="shared" si="11"/>
        <v>48.51</v>
      </c>
      <c r="J171" s="57">
        <f t="shared" si="12"/>
        <v>1.54</v>
      </c>
      <c r="K171" s="57">
        <f t="shared" si="13"/>
        <v>48.51</v>
      </c>
      <c r="L171" s="58">
        <f t="shared" si="14"/>
        <v>0</v>
      </c>
    </row>
    <row r="172" ht="28.5" customHeight="1" spans="1:12">
      <c r="A172" s="29" t="s">
        <v>470</v>
      </c>
      <c r="B172" s="30" t="s">
        <v>471</v>
      </c>
      <c r="C172" s="31"/>
      <c r="D172" s="31"/>
      <c r="E172" s="32"/>
      <c r="F172" s="32"/>
      <c r="G172" s="33"/>
      <c r="H172" s="34"/>
      <c r="J172" s="32"/>
      <c r="K172" s="31"/>
      <c r="L172" s="56"/>
    </row>
    <row r="173" ht="28.5" customHeight="1" spans="1:12">
      <c r="A173" s="35" t="s">
        <v>472</v>
      </c>
      <c r="B173" s="36" t="s">
        <v>473</v>
      </c>
      <c r="C173" s="37" t="s">
        <v>474</v>
      </c>
      <c r="D173" s="38" t="s">
        <v>42</v>
      </c>
      <c r="E173" s="38" t="s">
        <v>49</v>
      </c>
      <c r="F173" s="39">
        <v>40</v>
      </c>
      <c r="G173" s="39">
        <v>14.48</v>
      </c>
      <c r="H173" s="39">
        <f t="shared" si="11"/>
        <v>579.2</v>
      </c>
      <c r="J173" s="57">
        <f t="shared" si="12"/>
        <v>14.48</v>
      </c>
      <c r="K173" s="57">
        <f t="shared" si="13"/>
        <v>579.2</v>
      </c>
      <c r="L173" s="58">
        <f t="shared" si="14"/>
        <v>0</v>
      </c>
    </row>
    <row r="174" ht="28.5" customHeight="1" spans="1:12">
      <c r="A174" s="35" t="s">
        <v>475</v>
      </c>
      <c r="B174" s="36" t="s">
        <v>476</v>
      </c>
      <c r="C174" s="37" t="s">
        <v>477</v>
      </c>
      <c r="D174" s="38" t="s">
        <v>42</v>
      </c>
      <c r="E174" s="38" t="s">
        <v>49</v>
      </c>
      <c r="F174" s="39">
        <v>79</v>
      </c>
      <c r="G174" s="39">
        <v>2.28</v>
      </c>
      <c r="H174" s="39">
        <f t="shared" si="11"/>
        <v>180.12</v>
      </c>
      <c r="J174" s="57">
        <f t="shared" si="12"/>
        <v>2.28</v>
      </c>
      <c r="K174" s="57">
        <f t="shared" si="13"/>
        <v>180.12</v>
      </c>
      <c r="L174" s="58">
        <f t="shared" si="14"/>
        <v>0</v>
      </c>
    </row>
    <row r="175" ht="28.5" customHeight="1" spans="1:12">
      <c r="A175" s="35" t="s">
        <v>478</v>
      </c>
      <c r="B175" s="36" t="s">
        <v>479</v>
      </c>
      <c r="C175" s="37" t="s">
        <v>480</v>
      </c>
      <c r="D175" s="38" t="s">
        <v>42</v>
      </c>
      <c r="E175" s="38" t="s">
        <v>49</v>
      </c>
      <c r="F175" s="39">
        <v>118</v>
      </c>
      <c r="G175" s="39">
        <v>2.83</v>
      </c>
      <c r="H175" s="39">
        <f t="shared" si="11"/>
        <v>333.94</v>
      </c>
      <c r="J175" s="57">
        <f t="shared" si="12"/>
        <v>2.83</v>
      </c>
      <c r="K175" s="57">
        <f t="shared" si="13"/>
        <v>333.94</v>
      </c>
      <c r="L175" s="58">
        <f t="shared" si="14"/>
        <v>0</v>
      </c>
    </row>
    <row r="176" ht="28.5" customHeight="1" spans="1:12">
      <c r="A176" s="35" t="s">
        <v>481</v>
      </c>
      <c r="B176" s="36" t="s">
        <v>482</v>
      </c>
      <c r="C176" s="37" t="s">
        <v>483</v>
      </c>
      <c r="D176" s="38" t="s">
        <v>42</v>
      </c>
      <c r="E176" s="38" t="s">
        <v>49</v>
      </c>
      <c r="F176" s="39">
        <v>118</v>
      </c>
      <c r="G176" s="39">
        <v>0.74</v>
      </c>
      <c r="H176" s="39">
        <f t="shared" si="11"/>
        <v>87.32</v>
      </c>
      <c r="J176" s="57">
        <f t="shared" si="12"/>
        <v>0.74</v>
      </c>
      <c r="K176" s="57">
        <f t="shared" si="13"/>
        <v>87.32</v>
      </c>
      <c r="L176" s="58">
        <f t="shared" si="14"/>
        <v>0</v>
      </c>
    </row>
    <row r="177" ht="28.5" customHeight="1" spans="1:12">
      <c r="A177" s="35" t="s">
        <v>484</v>
      </c>
      <c r="B177" s="36" t="s">
        <v>485</v>
      </c>
      <c r="C177" s="37" t="s">
        <v>486</v>
      </c>
      <c r="D177" s="38" t="s">
        <v>42</v>
      </c>
      <c r="E177" s="38" t="s">
        <v>49</v>
      </c>
      <c r="F177" s="39">
        <v>12</v>
      </c>
      <c r="G177" s="39">
        <v>26.75</v>
      </c>
      <c r="H177" s="39">
        <f t="shared" si="11"/>
        <v>321</v>
      </c>
      <c r="J177" s="57">
        <f t="shared" si="12"/>
        <v>26.75</v>
      </c>
      <c r="K177" s="57">
        <f t="shared" si="13"/>
        <v>321</v>
      </c>
      <c r="L177" s="58">
        <f t="shared" si="14"/>
        <v>0</v>
      </c>
    </row>
    <row r="178" ht="28.5" customHeight="1" spans="1:12">
      <c r="A178" s="29" t="s">
        <v>487</v>
      </c>
      <c r="B178" s="30" t="s">
        <v>488</v>
      </c>
      <c r="C178" s="31"/>
      <c r="D178" s="31"/>
      <c r="E178" s="32"/>
      <c r="F178" s="32"/>
      <c r="G178" s="33"/>
      <c r="H178" s="34"/>
      <c r="J178" s="32"/>
      <c r="K178" s="31"/>
      <c r="L178" s="56"/>
    </row>
    <row r="179" ht="28.5" customHeight="1" spans="1:12">
      <c r="A179" s="35" t="s">
        <v>489</v>
      </c>
      <c r="B179" s="36" t="s">
        <v>490</v>
      </c>
      <c r="C179" s="37" t="s">
        <v>491</v>
      </c>
      <c r="D179" s="38" t="s">
        <v>37</v>
      </c>
      <c r="E179" s="38" t="s">
        <v>49</v>
      </c>
      <c r="F179" s="39">
        <v>5</v>
      </c>
      <c r="G179" s="39">
        <v>36.14</v>
      </c>
      <c r="H179" s="39">
        <f t="shared" si="11"/>
        <v>180.7</v>
      </c>
      <c r="J179" s="57">
        <f t="shared" si="12"/>
        <v>36.14</v>
      </c>
      <c r="K179" s="57">
        <f t="shared" si="13"/>
        <v>180.7</v>
      </c>
      <c r="L179" s="58">
        <f t="shared" si="14"/>
        <v>0</v>
      </c>
    </row>
    <row r="180" ht="28.5" customHeight="1" spans="1:12">
      <c r="A180" s="35" t="s">
        <v>492</v>
      </c>
      <c r="B180" s="36" t="s">
        <v>493</v>
      </c>
      <c r="C180" s="37" t="s">
        <v>494</v>
      </c>
      <c r="D180" s="38" t="s">
        <v>37</v>
      </c>
      <c r="E180" s="38" t="s">
        <v>49</v>
      </c>
      <c r="F180" s="39">
        <v>2</v>
      </c>
      <c r="G180" s="39">
        <v>34.39</v>
      </c>
      <c r="H180" s="39">
        <f t="shared" si="11"/>
        <v>68.78</v>
      </c>
      <c r="J180" s="57">
        <f t="shared" si="12"/>
        <v>34.39</v>
      </c>
      <c r="K180" s="57">
        <f t="shared" si="13"/>
        <v>68.78</v>
      </c>
      <c r="L180" s="58">
        <f t="shared" si="14"/>
        <v>0</v>
      </c>
    </row>
    <row r="181" ht="28.5" customHeight="1" spans="1:12">
      <c r="A181" s="35" t="s">
        <v>495</v>
      </c>
      <c r="B181" s="36" t="s">
        <v>496</v>
      </c>
      <c r="C181" s="37" t="s">
        <v>497</v>
      </c>
      <c r="D181" s="38" t="s">
        <v>37</v>
      </c>
      <c r="E181" s="38" t="s">
        <v>49</v>
      </c>
      <c r="F181" s="39">
        <v>1</v>
      </c>
      <c r="G181" s="39">
        <v>47.73</v>
      </c>
      <c r="H181" s="39">
        <f t="shared" si="11"/>
        <v>47.73</v>
      </c>
      <c r="J181" s="57">
        <f t="shared" si="12"/>
        <v>47.73</v>
      </c>
      <c r="K181" s="57">
        <f t="shared" si="13"/>
        <v>47.73</v>
      </c>
      <c r="L181" s="58">
        <f t="shared" si="14"/>
        <v>0</v>
      </c>
    </row>
    <row r="182" ht="28.5" customHeight="1" spans="1:12">
      <c r="A182" s="35" t="s">
        <v>498</v>
      </c>
      <c r="B182" s="36" t="s">
        <v>499</v>
      </c>
      <c r="C182" s="37" t="s">
        <v>500</v>
      </c>
      <c r="D182" s="38" t="s">
        <v>37</v>
      </c>
      <c r="E182" s="38" t="s">
        <v>49</v>
      </c>
      <c r="F182" s="39">
        <v>2</v>
      </c>
      <c r="G182" s="39">
        <v>371.01</v>
      </c>
      <c r="H182" s="39">
        <f t="shared" si="11"/>
        <v>742.02</v>
      </c>
      <c r="J182" s="57">
        <f t="shared" si="12"/>
        <v>371.01</v>
      </c>
      <c r="K182" s="57">
        <f t="shared" si="13"/>
        <v>742.02</v>
      </c>
      <c r="L182" s="58">
        <f t="shared" si="14"/>
        <v>0</v>
      </c>
    </row>
    <row r="183" ht="28.5" customHeight="1" spans="1:12">
      <c r="A183" s="35" t="s">
        <v>501</v>
      </c>
      <c r="B183" s="36" t="s">
        <v>502</v>
      </c>
      <c r="C183" s="37" t="s">
        <v>503</v>
      </c>
      <c r="D183" s="38" t="s">
        <v>42</v>
      </c>
      <c r="E183" s="38" t="s">
        <v>49</v>
      </c>
      <c r="F183" s="39">
        <v>2</v>
      </c>
      <c r="G183" s="39">
        <v>1626.58</v>
      </c>
      <c r="H183" s="39">
        <f t="shared" si="11"/>
        <v>3253.16</v>
      </c>
      <c r="J183" s="57">
        <f t="shared" si="12"/>
        <v>1626.58</v>
      </c>
      <c r="K183" s="57">
        <f t="shared" si="13"/>
        <v>3253.16</v>
      </c>
      <c r="L183" s="58">
        <f t="shared" si="14"/>
        <v>0</v>
      </c>
    </row>
    <row r="184" ht="28.5" customHeight="1" spans="1:12">
      <c r="A184" s="29" t="s">
        <v>504</v>
      </c>
      <c r="B184" s="30" t="s">
        <v>505</v>
      </c>
      <c r="C184" s="31"/>
      <c r="D184" s="31"/>
      <c r="E184" s="32"/>
      <c r="F184" s="32"/>
      <c r="G184" s="33"/>
      <c r="H184" s="34"/>
      <c r="J184" s="32"/>
      <c r="K184" s="31"/>
      <c r="L184" s="56"/>
    </row>
    <row r="185" ht="28.5" customHeight="1" spans="1:12">
      <c r="A185" s="35" t="s">
        <v>506</v>
      </c>
      <c r="B185" s="36" t="s">
        <v>507</v>
      </c>
      <c r="C185" s="37" t="s">
        <v>508</v>
      </c>
      <c r="D185" s="38" t="s">
        <v>37</v>
      </c>
      <c r="E185" s="38" t="s">
        <v>74</v>
      </c>
      <c r="F185" s="39">
        <v>937</v>
      </c>
      <c r="G185" s="39">
        <v>3.98</v>
      </c>
      <c r="H185" s="39">
        <f t="shared" si="11"/>
        <v>3729.26</v>
      </c>
      <c r="J185" s="57">
        <f t="shared" si="12"/>
        <v>3.98</v>
      </c>
      <c r="K185" s="57">
        <f t="shared" si="13"/>
        <v>3729.26</v>
      </c>
      <c r="L185" s="58">
        <f t="shared" si="14"/>
        <v>0</v>
      </c>
    </row>
    <row r="186" ht="28.5" customHeight="1" spans="1:12">
      <c r="A186" s="35" t="s">
        <v>509</v>
      </c>
      <c r="B186" s="36" t="s">
        <v>510</v>
      </c>
      <c r="C186" s="37" t="s">
        <v>511</v>
      </c>
      <c r="D186" s="38" t="s">
        <v>37</v>
      </c>
      <c r="E186" s="38" t="s">
        <v>74</v>
      </c>
      <c r="F186" s="39">
        <v>391</v>
      </c>
      <c r="G186" s="39">
        <v>232.53</v>
      </c>
      <c r="H186" s="39">
        <f t="shared" si="11"/>
        <v>90919.23</v>
      </c>
      <c r="J186" s="57">
        <f t="shared" si="12"/>
        <v>232.53</v>
      </c>
      <c r="K186" s="57">
        <f t="shared" si="13"/>
        <v>90919.23</v>
      </c>
      <c r="L186" s="58">
        <f t="shared" si="14"/>
        <v>0</v>
      </c>
    </row>
    <row r="187" ht="28.5" customHeight="1" spans="1:12">
      <c r="A187" s="35" t="s">
        <v>512</v>
      </c>
      <c r="B187" s="36" t="s">
        <v>513</v>
      </c>
      <c r="C187" s="37" t="s">
        <v>514</v>
      </c>
      <c r="D187" s="38" t="s">
        <v>42</v>
      </c>
      <c r="E187" s="38" t="s">
        <v>74</v>
      </c>
      <c r="F187" s="39">
        <v>229</v>
      </c>
      <c r="G187" s="39">
        <v>102.69</v>
      </c>
      <c r="H187" s="39">
        <f t="shared" si="11"/>
        <v>23516.01</v>
      </c>
      <c r="J187" s="57">
        <f t="shared" si="12"/>
        <v>102.69</v>
      </c>
      <c r="K187" s="57">
        <f t="shared" si="13"/>
        <v>23516.01</v>
      </c>
      <c r="L187" s="58">
        <f t="shared" si="14"/>
        <v>0</v>
      </c>
    </row>
    <row r="188" ht="28.5" customHeight="1" spans="1:12">
      <c r="A188" s="35" t="s">
        <v>515</v>
      </c>
      <c r="B188" s="36" t="s">
        <v>516</v>
      </c>
      <c r="C188" s="37" t="s">
        <v>517</v>
      </c>
      <c r="D188" s="38" t="s">
        <v>42</v>
      </c>
      <c r="E188" s="38" t="s">
        <v>74</v>
      </c>
      <c r="F188" s="39">
        <v>105</v>
      </c>
      <c r="G188" s="39">
        <v>54.52</v>
      </c>
      <c r="H188" s="39">
        <f t="shared" si="11"/>
        <v>5724.6</v>
      </c>
      <c r="J188" s="57">
        <f t="shared" si="12"/>
        <v>54.52</v>
      </c>
      <c r="K188" s="57">
        <f t="shared" si="13"/>
        <v>5724.6</v>
      </c>
      <c r="L188" s="58">
        <f t="shared" si="14"/>
        <v>0</v>
      </c>
    </row>
    <row r="189" ht="28.5" customHeight="1" spans="1:12">
      <c r="A189" s="35" t="s">
        <v>518</v>
      </c>
      <c r="B189" s="36" t="s">
        <v>519</v>
      </c>
      <c r="C189" s="37" t="s">
        <v>520</v>
      </c>
      <c r="D189" s="38" t="s">
        <v>42</v>
      </c>
      <c r="E189" s="38" t="s">
        <v>49</v>
      </c>
      <c r="F189" s="39">
        <v>65</v>
      </c>
      <c r="G189" s="39">
        <v>28.47</v>
      </c>
      <c r="H189" s="39">
        <f t="shared" si="11"/>
        <v>1850.55</v>
      </c>
      <c r="J189" s="57">
        <f t="shared" si="12"/>
        <v>28.47</v>
      </c>
      <c r="K189" s="57">
        <f t="shared" si="13"/>
        <v>1850.55</v>
      </c>
      <c r="L189" s="58">
        <f t="shared" si="14"/>
        <v>0</v>
      </c>
    </row>
    <row r="190" ht="28.5" customHeight="1" spans="1:12">
      <c r="A190" s="35" t="s">
        <v>521</v>
      </c>
      <c r="B190" s="36" t="s">
        <v>522</v>
      </c>
      <c r="C190" s="37" t="s">
        <v>523</v>
      </c>
      <c r="D190" s="38" t="s">
        <v>42</v>
      </c>
      <c r="E190" s="38" t="s">
        <v>74</v>
      </c>
      <c r="F190" s="39">
        <v>76</v>
      </c>
      <c r="G190" s="39">
        <v>85.92</v>
      </c>
      <c r="H190" s="39">
        <f t="shared" si="11"/>
        <v>6529.92</v>
      </c>
      <c r="J190" s="57">
        <f t="shared" si="12"/>
        <v>85.92</v>
      </c>
      <c r="K190" s="57">
        <f t="shared" si="13"/>
        <v>6529.92</v>
      </c>
      <c r="L190" s="58">
        <f t="shared" si="14"/>
        <v>0</v>
      </c>
    </row>
    <row r="191" ht="28.5" customHeight="1" spans="1:12">
      <c r="A191" s="35" t="s">
        <v>524</v>
      </c>
      <c r="B191" s="36" t="s">
        <v>510</v>
      </c>
      <c r="C191" s="37" t="s">
        <v>511</v>
      </c>
      <c r="D191" s="38" t="s">
        <v>37</v>
      </c>
      <c r="E191" s="38" t="s">
        <v>74</v>
      </c>
      <c r="F191" s="39">
        <v>3840</v>
      </c>
      <c r="G191" s="39">
        <v>232.53</v>
      </c>
      <c r="H191" s="39">
        <f t="shared" si="11"/>
        <v>892915.2</v>
      </c>
      <c r="J191" s="57">
        <f t="shared" si="12"/>
        <v>232.53</v>
      </c>
      <c r="K191" s="57">
        <f t="shared" si="13"/>
        <v>892915.2</v>
      </c>
      <c r="L191" s="58">
        <f t="shared" si="14"/>
        <v>0</v>
      </c>
    </row>
    <row r="192" ht="28.5" customHeight="1" spans="1:12">
      <c r="A192" s="35" t="s">
        <v>525</v>
      </c>
      <c r="B192" s="36" t="s">
        <v>526</v>
      </c>
      <c r="C192" s="37" t="s">
        <v>527</v>
      </c>
      <c r="D192" s="38" t="s">
        <v>42</v>
      </c>
      <c r="E192" s="38" t="s">
        <v>74</v>
      </c>
      <c r="F192" s="39">
        <v>960</v>
      </c>
      <c r="G192" s="39">
        <v>132.34</v>
      </c>
      <c r="H192" s="39">
        <f t="shared" si="11"/>
        <v>127046.4</v>
      </c>
      <c r="J192" s="57">
        <f t="shared" si="12"/>
        <v>132.34</v>
      </c>
      <c r="K192" s="57">
        <f t="shared" si="13"/>
        <v>127046.4</v>
      </c>
      <c r="L192" s="58">
        <f t="shared" si="14"/>
        <v>0</v>
      </c>
    </row>
    <row r="193" ht="28.5" customHeight="1" spans="1:12">
      <c r="A193" s="29" t="s">
        <v>528</v>
      </c>
      <c r="B193" s="30" t="s">
        <v>529</v>
      </c>
      <c r="C193" s="31"/>
      <c r="D193" s="31"/>
      <c r="E193" s="32"/>
      <c r="F193" s="32"/>
      <c r="G193" s="33"/>
      <c r="H193" s="34"/>
      <c r="J193" s="32"/>
      <c r="K193" s="31"/>
      <c r="L193" s="56"/>
    </row>
    <row r="194" ht="28.5" customHeight="1" spans="1:12">
      <c r="A194" s="35" t="s">
        <v>530</v>
      </c>
      <c r="B194" s="36" t="s">
        <v>531</v>
      </c>
      <c r="C194" s="37" t="s">
        <v>532</v>
      </c>
      <c r="D194" s="38" t="s">
        <v>42</v>
      </c>
      <c r="E194" s="38" t="s">
        <v>49</v>
      </c>
      <c r="F194" s="39">
        <v>6</v>
      </c>
      <c r="G194" s="39">
        <v>53.51</v>
      </c>
      <c r="H194" s="39">
        <f t="shared" si="11"/>
        <v>321.06</v>
      </c>
      <c r="J194" s="57">
        <f t="shared" si="12"/>
        <v>53.51</v>
      </c>
      <c r="K194" s="57">
        <f t="shared" si="13"/>
        <v>321.06</v>
      </c>
      <c r="L194" s="58">
        <f t="shared" si="14"/>
        <v>0</v>
      </c>
    </row>
    <row r="195" ht="28.5" customHeight="1" spans="1:12">
      <c r="A195" s="35" t="s">
        <v>533</v>
      </c>
      <c r="B195" s="36" t="s">
        <v>534</v>
      </c>
      <c r="C195" s="37" t="s">
        <v>535</v>
      </c>
      <c r="D195" s="38" t="s">
        <v>42</v>
      </c>
      <c r="E195" s="38" t="s">
        <v>49</v>
      </c>
      <c r="F195" s="39">
        <v>24</v>
      </c>
      <c r="G195" s="39">
        <v>54.23</v>
      </c>
      <c r="H195" s="39">
        <f t="shared" si="11"/>
        <v>1301.52</v>
      </c>
      <c r="J195" s="57">
        <f t="shared" si="12"/>
        <v>54.23</v>
      </c>
      <c r="K195" s="57">
        <f t="shared" si="13"/>
        <v>1301.52</v>
      </c>
      <c r="L195" s="58">
        <f t="shared" si="14"/>
        <v>0</v>
      </c>
    </row>
    <row r="196" ht="28.5" customHeight="1" spans="1:12">
      <c r="A196" s="35" t="s">
        <v>536</v>
      </c>
      <c r="B196" s="36" t="s">
        <v>537</v>
      </c>
      <c r="C196" s="37" t="s">
        <v>538</v>
      </c>
      <c r="D196" s="38" t="s">
        <v>42</v>
      </c>
      <c r="E196" s="38" t="s">
        <v>49</v>
      </c>
      <c r="F196" s="39">
        <v>17</v>
      </c>
      <c r="G196" s="39">
        <v>33.83</v>
      </c>
      <c r="H196" s="39">
        <f t="shared" si="11"/>
        <v>575.11</v>
      </c>
      <c r="J196" s="57">
        <f t="shared" si="12"/>
        <v>33.83</v>
      </c>
      <c r="K196" s="57">
        <f t="shared" si="13"/>
        <v>575.11</v>
      </c>
      <c r="L196" s="58">
        <f t="shared" si="14"/>
        <v>0</v>
      </c>
    </row>
    <row r="197" ht="28.5" customHeight="1" spans="1:12">
      <c r="A197" s="29" t="s">
        <v>539</v>
      </c>
      <c r="B197" s="30" t="s">
        <v>540</v>
      </c>
      <c r="C197" s="31"/>
      <c r="D197" s="31"/>
      <c r="E197" s="32"/>
      <c r="F197" s="32"/>
      <c r="G197" s="33"/>
      <c r="H197" s="34"/>
      <c r="J197" s="32"/>
      <c r="K197" s="31"/>
      <c r="L197" s="56"/>
    </row>
    <row r="198" ht="28.5" customHeight="1" spans="1:12">
      <c r="A198" s="35" t="s">
        <v>541</v>
      </c>
      <c r="B198" s="36" t="s">
        <v>542</v>
      </c>
      <c r="C198" s="37" t="s">
        <v>543</v>
      </c>
      <c r="D198" s="38" t="s">
        <v>42</v>
      </c>
      <c r="E198" s="38" t="s">
        <v>49</v>
      </c>
      <c r="F198" s="39">
        <v>11</v>
      </c>
      <c r="G198" s="39">
        <v>237.57</v>
      </c>
      <c r="H198" s="39">
        <f t="shared" si="11"/>
        <v>2613.27</v>
      </c>
      <c r="J198" s="57">
        <f t="shared" si="12"/>
        <v>237.57</v>
      </c>
      <c r="K198" s="57">
        <f t="shared" si="13"/>
        <v>2613.27</v>
      </c>
      <c r="L198" s="58">
        <f t="shared" si="14"/>
        <v>0</v>
      </c>
    </row>
    <row r="199" ht="28.5" customHeight="1" spans="1:12">
      <c r="A199" s="35" t="s">
        <v>544</v>
      </c>
      <c r="B199" s="36" t="s">
        <v>545</v>
      </c>
      <c r="C199" s="37" t="s">
        <v>546</v>
      </c>
      <c r="D199" s="38" t="s">
        <v>42</v>
      </c>
      <c r="E199" s="38" t="s">
        <v>49</v>
      </c>
      <c r="F199" s="39">
        <v>22</v>
      </c>
      <c r="G199" s="39">
        <v>14.78</v>
      </c>
      <c r="H199" s="39">
        <f t="shared" si="11"/>
        <v>325.16</v>
      </c>
      <c r="J199" s="57">
        <f t="shared" si="12"/>
        <v>14.78</v>
      </c>
      <c r="K199" s="57">
        <f t="shared" si="13"/>
        <v>325.16</v>
      </c>
      <c r="L199" s="58">
        <f t="shared" si="14"/>
        <v>0</v>
      </c>
    </row>
    <row r="200" ht="28.5" customHeight="1" spans="1:12">
      <c r="A200" s="35" t="s">
        <v>547</v>
      </c>
      <c r="B200" s="36" t="s">
        <v>548</v>
      </c>
      <c r="C200" s="37" t="s">
        <v>549</v>
      </c>
      <c r="D200" s="38" t="s">
        <v>42</v>
      </c>
      <c r="E200" s="38" t="s">
        <v>49</v>
      </c>
      <c r="F200" s="39">
        <v>6</v>
      </c>
      <c r="G200" s="39">
        <v>351.99</v>
      </c>
      <c r="H200" s="39">
        <f t="shared" si="11"/>
        <v>2111.94</v>
      </c>
      <c r="J200" s="57">
        <f t="shared" si="12"/>
        <v>351.99</v>
      </c>
      <c r="K200" s="57">
        <f t="shared" si="13"/>
        <v>2111.94</v>
      </c>
      <c r="L200" s="58">
        <f t="shared" si="14"/>
        <v>0</v>
      </c>
    </row>
    <row r="201" ht="28.5" customHeight="1" spans="1:12">
      <c r="A201" s="35" t="s">
        <v>550</v>
      </c>
      <c r="B201" s="36" t="s">
        <v>551</v>
      </c>
      <c r="C201" s="37" t="s">
        <v>552</v>
      </c>
      <c r="D201" s="38" t="s">
        <v>42</v>
      </c>
      <c r="E201" s="38" t="s">
        <v>49</v>
      </c>
      <c r="F201" s="39">
        <v>4</v>
      </c>
      <c r="G201" s="39">
        <v>207.11</v>
      </c>
      <c r="H201" s="39">
        <f t="shared" si="11"/>
        <v>828.44</v>
      </c>
      <c r="J201" s="57">
        <f t="shared" si="12"/>
        <v>207.11</v>
      </c>
      <c r="K201" s="57">
        <f t="shared" si="13"/>
        <v>828.44</v>
      </c>
      <c r="L201" s="58">
        <f t="shared" si="14"/>
        <v>0</v>
      </c>
    </row>
    <row r="202" ht="28.5" customHeight="1" spans="1:12">
      <c r="A202" s="29" t="s">
        <v>553</v>
      </c>
      <c r="B202" s="30" t="s">
        <v>554</v>
      </c>
      <c r="C202" s="31"/>
      <c r="D202" s="31"/>
      <c r="E202" s="32"/>
      <c r="F202" s="32"/>
      <c r="G202" s="33"/>
      <c r="H202" s="34"/>
      <c r="J202" s="32"/>
      <c r="K202" s="31"/>
      <c r="L202" s="56"/>
    </row>
    <row r="203" ht="28.5" customHeight="1" spans="1:12">
      <c r="A203" s="35" t="s">
        <v>555</v>
      </c>
      <c r="B203" s="36" t="s">
        <v>556</v>
      </c>
      <c r="C203" s="37" t="s">
        <v>557</v>
      </c>
      <c r="D203" s="38" t="s">
        <v>42</v>
      </c>
      <c r="E203" s="38" t="s">
        <v>49</v>
      </c>
      <c r="F203" s="39">
        <v>4</v>
      </c>
      <c r="G203" s="39">
        <v>334.34</v>
      </c>
      <c r="H203" s="39">
        <f t="shared" si="11"/>
        <v>1337.36</v>
      </c>
      <c r="J203" s="57">
        <f t="shared" si="12"/>
        <v>334.34</v>
      </c>
      <c r="K203" s="57">
        <f t="shared" si="13"/>
        <v>1337.36</v>
      </c>
      <c r="L203" s="58">
        <f t="shared" si="14"/>
        <v>0</v>
      </c>
    </row>
    <row r="204" ht="28.5" customHeight="1" spans="1:12">
      <c r="A204" s="35" t="s">
        <v>558</v>
      </c>
      <c r="B204" s="36" t="s">
        <v>559</v>
      </c>
      <c r="C204" s="37" t="s">
        <v>560</v>
      </c>
      <c r="D204" s="38" t="s">
        <v>37</v>
      </c>
      <c r="E204" s="38" t="s">
        <v>49</v>
      </c>
      <c r="F204" s="39">
        <v>7</v>
      </c>
      <c r="G204" s="39">
        <v>153.2</v>
      </c>
      <c r="H204" s="39">
        <f t="shared" si="11"/>
        <v>1072.4</v>
      </c>
      <c r="J204" s="57">
        <f t="shared" si="12"/>
        <v>153.2</v>
      </c>
      <c r="K204" s="57">
        <f t="shared" si="13"/>
        <v>1072.4</v>
      </c>
      <c r="L204" s="58">
        <f t="shared" si="14"/>
        <v>0</v>
      </c>
    </row>
    <row r="205" ht="28.5" customHeight="1" spans="1:12">
      <c r="A205" s="35" t="s">
        <v>561</v>
      </c>
      <c r="B205" s="36" t="s">
        <v>562</v>
      </c>
      <c r="C205" s="37" t="s">
        <v>563</v>
      </c>
      <c r="D205" s="38" t="s">
        <v>42</v>
      </c>
      <c r="E205" s="38" t="s">
        <v>49</v>
      </c>
      <c r="F205" s="39">
        <v>2</v>
      </c>
      <c r="G205" s="39">
        <v>41.92</v>
      </c>
      <c r="H205" s="39">
        <f t="shared" si="11"/>
        <v>83.84</v>
      </c>
      <c r="J205" s="57">
        <f t="shared" si="12"/>
        <v>41.92</v>
      </c>
      <c r="K205" s="57">
        <f t="shared" si="13"/>
        <v>83.84</v>
      </c>
      <c r="L205" s="58">
        <f t="shared" si="14"/>
        <v>0</v>
      </c>
    </row>
    <row r="206" ht="28.5" customHeight="1" spans="1:12">
      <c r="A206" s="35" t="s">
        <v>564</v>
      </c>
      <c r="B206" s="36" t="s">
        <v>565</v>
      </c>
      <c r="C206" s="37" t="s">
        <v>566</v>
      </c>
      <c r="D206" s="38" t="s">
        <v>42</v>
      </c>
      <c r="E206" s="38" t="s">
        <v>49</v>
      </c>
      <c r="F206" s="39">
        <v>1</v>
      </c>
      <c r="G206" s="39">
        <v>543.08</v>
      </c>
      <c r="H206" s="39">
        <f t="shared" ref="H206:H267" si="15">ROUND(F206*G206,2)</f>
        <v>543.08</v>
      </c>
      <c r="J206" s="57">
        <f t="shared" si="12"/>
        <v>543.08</v>
      </c>
      <c r="K206" s="57">
        <f t="shared" si="13"/>
        <v>543.08</v>
      </c>
      <c r="L206" s="58">
        <f t="shared" si="14"/>
        <v>0</v>
      </c>
    </row>
    <row r="207" ht="28.5" customHeight="1" spans="1:12">
      <c r="A207" s="29" t="s">
        <v>567</v>
      </c>
      <c r="B207" s="30" t="s">
        <v>568</v>
      </c>
      <c r="C207" s="31"/>
      <c r="D207" s="31"/>
      <c r="E207" s="32"/>
      <c r="F207" s="32"/>
      <c r="G207" s="33"/>
      <c r="H207" s="34"/>
      <c r="J207" s="32"/>
      <c r="K207" s="31"/>
      <c r="L207" s="56"/>
    </row>
    <row r="208" ht="28.5" customHeight="1" spans="1:12">
      <c r="A208" s="35" t="s">
        <v>569</v>
      </c>
      <c r="B208" s="36" t="s">
        <v>570</v>
      </c>
      <c r="C208" s="37" t="s">
        <v>571</v>
      </c>
      <c r="D208" s="38" t="s">
        <v>42</v>
      </c>
      <c r="E208" s="38" t="s">
        <v>49</v>
      </c>
      <c r="F208" s="39">
        <v>1</v>
      </c>
      <c r="G208" s="39">
        <v>139392.62</v>
      </c>
      <c r="H208" s="39">
        <f t="shared" si="15"/>
        <v>139392.62</v>
      </c>
      <c r="J208" s="57">
        <f t="shared" si="12"/>
        <v>139392.62</v>
      </c>
      <c r="K208" s="57">
        <f t="shared" si="13"/>
        <v>139392.62</v>
      </c>
      <c r="L208" s="58">
        <f t="shared" si="14"/>
        <v>0</v>
      </c>
    </row>
    <row r="209" ht="28.5" customHeight="1" spans="1:12">
      <c r="A209" s="29" t="s">
        <v>572</v>
      </c>
      <c r="B209" s="30" t="s">
        <v>573</v>
      </c>
      <c r="C209" s="31"/>
      <c r="D209" s="31"/>
      <c r="E209" s="32"/>
      <c r="F209" s="32"/>
      <c r="G209" s="33"/>
      <c r="H209" s="34"/>
      <c r="J209" s="32"/>
      <c r="K209" s="31"/>
      <c r="L209" s="56"/>
    </row>
    <row r="210" ht="28.5" customHeight="1" spans="1:12">
      <c r="A210" s="35" t="s">
        <v>574</v>
      </c>
      <c r="B210" s="36" t="s">
        <v>575</v>
      </c>
      <c r="C210" s="37" t="s">
        <v>576</v>
      </c>
      <c r="D210" s="38" t="s">
        <v>42</v>
      </c>
      <c r="E210" s="38" t="s">
        <v>49</v>
      </c>
      <c r="F210" s="39">
        <v>4</v>
      </c>
      <c r="G210" s="39">
        <v>119.37</v>
      </c>
      <c r="H210" s="39">
        <f t="shared" si="15"/>
        <v>477.48</v>
      </c>
      <c r="J210" s="57">
        <f t="shared" si="12"/>
        <v>119.37</v>
      </c>
      <c r="K210" s="57">
        <f t="shared" si="13"/>
        <v>477.48</v>
      </c>
      <c r="L210" s="58">
        <f t="shared" si="14"/>
        <v>0</v>
      </c>
    </row>
    <row r="211" ht="28.5" customHeight="1" spans="1:12">
      <c r="A211" s="35" t="s">
        <v>577</v>
      </c>
      <c r="B211" s="36" t="s">
        <v>578</v>
      </c>
      <c r="C211" s="37" t="s">
        <v>579</v>
      </c>
      <c r="D211" s="38" t="s">
        <v>42</v>
      </c>
      <c r="E211" s="38" t="s">
        <v>49</v>
      </c>
      <c r="F211" s="39">
        <v>13</v>
      </c>
      <c r="G211" s="39">
        <v>592.43</v>
      </c>
      <c r="H211" s="39">
        <f t="shared" si="15"/>
        <v>7701.59</v>
      </c>
      <c r="J211" s="57">
        <f t="shared" si="12"/>
        <v>592.43</v>
      </c>
      <c r="K211" s="57">
        <f t="shared" si="13"/>
        <v>7701.59</v>
      </c>
      <c r="L211" s="58">
        <f t="shared" si="14"/>
        <v>0</v>
      </c>
    </row>
    <row r="212" ht="28.5" customHeight="1" spans="1:12">
      <c r="A212" s="35" t="s">
        <v>580</v>
      </c>
      <c r="B212" s="36" t="s">
        <v>581</v>
      </c>
      <c r="C212" s="37" t="s">
        <v>582</v>
      </c>
      <c r="D212" s="38" t="s">
        <v>42</v>
      </c>
      <c r="E212" s="38" t="s">
        <v>49</v>
      </c>
      <c r="F212" s="39">
        <v>4</v>
      </c>
      <c r="G212" s="39">
        <v>53.65</v>
      </c>
      <c r="H212" s="39">
        <f t="shared" si="15"/>
        <v>214.6</v>
      </c>
      <c r="J212" s="57">
        <f t="shared" si="12"/>
        <v>53.65</v>
      </c>
      <c r="K212" s="57">
        <f t="shared" si="13"/>
        <v>214.6</v>
      </c>
      <c r="L212" s="58">
        <f t="shared" si="14"/>
        <v>0</v>
      </c>
    </row>
    <row r="213" ht="28.5" customHeight="1" spans="1:12">
      <c r="A213" s="35" t="s">
        <v>583</v>
      </c>
      <c r="B213" s="36" t="s">
        <v>584</v>
      </c>
      <c r="C213" s="37" t="s">
        <v>585</v>
      </c>
      <c r="D213" s="38" t="s">
        <v>42</v>
      </c>
      <c r="E213" s="38" t="s">
        <v>49</v>
      </c>
      <c r="F213" s="39">
        <v>3</v>
      </c>
      <c r="G213" s="39">
        <v>1000.76</v>
      </c>
      <c r="H213" s="39">
        <f t="shared" si="15"/>
        <v>3002.28</v>
      </c>
      <c r="J213" s="57">
        <f t="shared" si="12"/>
        <v>1000.76</v>
      </c>
      <c r="K213" s="57">
        <f t="shared" si="13"/>
        <v>3002.28</v>
      </c>
      <c r="L213" s="58">
        <f t="shared" si="14"/>
        <v>0</v>
      </c>
    </row>
    <row r="214" ht="28.5" customHeight="1" spans="1:12">
      <c r="A214" s="35" t="s">
        <v>586</v>
      </c>
      <c r="B214" s="36" t="s">
        <v>587</v>
      </c>
      <c r="C214" s="37" t="s">
        <v>588</v>
      </c>
      <c r="D214" s="38" t="s">
        <v>42</v>
      </c>
      <c r="E214" s="38" t="s">
        <v>49</v>
      </c>
      <c r="F214" s="39">
        <v>16</v>
      </c>
      <c r="G214" s="39">
        <v>1086.82</v>
      </c>
      <c r="H214" s="39">
        <f t="shared" si="15"/>
        <v>17389.12</v>
      </c>
      <c r="J214" s="57">
        <f t="shared" ref="J214:J277" si="16">G214-G214*$J$4</f>
        <v>1086.82</v>
      </c>
      <c r="K214" s="57">
        <f t="shared" ref="K214:K277" si="17">TRUNC(J214*F214,2)</f>
        <v>17389.12</v>
      </c>
      <c r="L214" s="58">
        <f t="shared" ref="L214:L277" si="18">1-J214/G214</f>
        <v>0</v>
      </c>
    </row>
    <row r="215" ht="28.5" customHeight="1" spans="1:12">
      <c r="A215" s="35" t="s">
        <v>589</v>
      </c>
      <c r="B215" s="36" t="s">
        <v>590</v>
      </c>
      <c r="C215" s="37" t="s">
        <v>591</v>
      </c>
      <c r="D215" s="38" t="s">
        <v>42</v>
      </c>
      <c r="E215" s="38" t="s">
        <v>49</v>
      </c>
      <c r="F215" s="39">
        <v>4</v>
      </c>
      <c r="G215" s="39">
        <v>1086.82</v>
      </c>
      <c r="H215" s="39">
        <f t="shared" si="15"/>
        <v>4347.28</v>
      </c>
      <c r="J215" s="57">
        <f t="shared" si="16"/>
        <v>1086.82</v>
      </c>
      <c r="K215" s="57">
        <f t="shared" si="17"/>
        <v>4347.28</v>
      </c>
      <c r="L215" s="58">
        <f t="shared" si="18"/>
        <v>0</v>
      </c>
    </row>
    <row r="216" ht="28.5" customHeight="1" spans="1:12">
      <c r="A216" s="35" t="s">
        <v>592</v>
      </c>
      <c r="B216" s="36" t="s">
        <v>593</v>
      </c>
      <c r="C216" s="37" t="s">
        <v>594</v>
      </c>
      <c r="D216" s="38" t="s">
        <v>42</v>
      </c>
      <c r="E216" s="38" t="s">
        <v>49</v>
      </c>
      <c r="F216" s="39">
        <v>9</v>
      </c>
      <c r="G216" s="39">
        <v>285.26</v>
      </c>
      <c r="H216" s="39">
        <f t="shared" si="15"/>
        <v>2567.34</v>
      </c>
      <c r="J216" s="57">
        <f t="shared" si="16"/>
        <v>285.26</v>
      </c>
      <c r="K216" s="57">
        <f t="shared" si="17"/>
        <v>2567.34</v>
      </c>
      <c r="L216" s="58">
        <f t="shared" si="18"/>
        <v>0</v>
      </c>
    </row>
    <row r="217" ht="28.5" customHeight="1" spans="1:12">
      <c r="A217" s="35" t="s">
        <v>595</v>
      </c>
      <c r="B217" s="36" t="s">
        <v>596</v>
      </c>
      <c r="C217" s="37" t="s">
        <v>597</v>
      </c>
      <c r="D217" s="38" t="s">
        <v>42</v>
      </c>
      <c r="E217" s="38" t="s">
        <v>49</v>
      </c>
      <c r="F217" s="39">
        <v>1</v>
      </c>
      <c r="G217" s="39">
        <v>1608.61</v>
      </c>
      <c r="H217" s="39">
        <f t="shared" si="15"/>
        <v>1608.61</v>
      </c>
      <c r="J217" s="57">
        <f t="shared" si="16"/>
        <v>1608.61</v>
      </c>
      <c r="K217" s="57">
        <f t="shared" si="17"/>
        <v>1608.61</v>
      </c>
      <c r="L217" s="58">
        <f t="shared" si="18"/>
        <v>0</v>
      </c>
    </row>
    <row r="218" ht="28.5" customHeight="1" spans="1:12">
      <c r="A218" s="35" t="s">
        <v>598</v>
      </c>
      <c r="B218" s="36" t="s">
        <v>599</v>
      </c>
      <c r="C218" s="37" t="s">
        <v>600</v>
      </c>
      <c r="D218" s="38" t="s">
        <v>42</v>
      </c>
      <c r="E218" s="38" t="s">
        <v>49</v>
      </c>
      <c r="F218" s="39">
        <v>5</v>
      </c>
      <c r="G218" s="39">
        <v>145.16</v>
      </c>
      <c r="H218" s="39">
        <f t="shared" si="15"/>
        <v>725.8</v>
      </c>
      <c r="J218" s="57">
        <f t="shared" si="16"/>
        <v>145.16</v>
      </c>
      <c r="K218" s="57">
        <f t="shared" si="17"/>
        <v>725.8</v>
      </c>
      <c r="L218" s="58">
        <f t="shared" si="18"/>
        <v>0</v>
      </c>
    </row>
    <row r="219" ht="28.5" customHeight="1" spans="1:12">
      <c r="A219" s="35" t="s">
        <v>601</v>
      </c>
      <c r="B219" s="36" t="s">
        <v>602</v>
      </c>
      <c r="C219" s="37" t="s">
        <v>603</v>
      </c>
      <c r="D219" s="38" t="s">
        <v>42</v>
      </c>
      <c r="E219" s="38" t="s">
        <v>49</v>
      </c>
      <c r="F219" s="39">
        <v>3</v>
      </c>
      <c r="G219" s="39">
        <v>20.37</v>
      </c>
      <c r="H219" s="39">
        <f t="shared" si="15"/>
        <v>61.11</v>
      </c>
      <c r="J219" s="57">
        <f t="shared" si="16"/>
        <v>20.37</v>
      </c>
      <c r="K219" s="57">
        <f t="shared" si="17"/>
        <v>61.11</v>
      </c>
      <c r="L219" s="58">
        <f t="shared" si="18"/>
        <v>0</v>
      </c>
    </row>
    <row r="220" ht="28.5" customHeight="1" spans="1:12">
      <c r="A220" s="35" t="s">
        <v>604</v>
      </c>
      <c r="B220" s="36" t="s">
        <v>605</v>
      </c>
      <c r="C220" s="37" t="s">
        <v>606</v>
      </c>
      <c r="D220" s="38" t="s">
        <v>42</v>
      </c>
      <c r="E220" s="38" t="s">
        <v>49</v>
      </c>
      <c r="F220" s="39">
        <v>9</v>
      </c>
      <c r="G220" s="39">
        <v>32.55</v>
      </c>
      <c r="H220" s="39">
        <f t="shared" si="15"/>
        <v>292.95</v>
      </c>
      <c r="J220" s="57">
        <f t="shared" si="16"/>
        <v>32.55</v>
      </c>
      <c r="K220" s="57">
        <f t="shared" si="17"/>
        <v>292.95</v>
      </c>
      <c r="L220" s="58">
        <f t="shared" si="18"/>
        <v>0</v>
      </c>
    </row>
    <row r="221" ht="28.5" customHeight="1" spans="1:12">
      <c r="A221" s="35" t="s">
        <v>607</v>
      </c>
      <c r="B221" s="36" t="s">
        <v>608</v>
      </c>
      <c r="C221" s="37" t="s">
        <v>609</v>
      </c>
      <c r="D221" s="38" t="s">
        <v>42</v>
      </c>
      <c r="E221" s="38" t="s">
        <v>49</v>
      </c>
      <c r="F221" s="39">
        <v>3</v>
      </c>
      <c r="G221" s="39">
        <v>12.15</v>
      </c>
      <c r="H221" s="39">
        <f t="shared" si="15"/>
        <v>36.45</v>
      </c>
      <c r="J221" s="57">
        <f t="shared" si="16"/>
        <v>12.15</v>
      </c>
      <c r="K221" s="57">
        <f t="shared" si="17"/>
        <v>36.45</v>
      </c>
      <c r="L221" s="58">
        <f t="shared" si="18"/>
        <v>0</v>
      </c>
    </row>
    <row r="222" ht="28.5" customHeight="1" spans="1:12">
      <c r="A222" s="35" t="s">
        <v>610</v>
      </c>
      <c r="B222" s="36" t="s">
        <v>611</v>
      </c>
      <c r="C222" s="37" t="s">
        <v>612</v>
      </c>
      <c r="D222" s="38" t="s">
        <v>42</v>
      </c>
      <c r="E222" s="38" t="s">
        <v>49</v>
      </c>
      <c r="F222" s="39">
        <v>33</v>
      </c>
      <c r="G222" s="39">
        <v>1.16</v>
      </c>
      <c r="H222" s="39">
        <f t="shared" si="15"/>
        <v>38.28</v>
      </c>
      <c r="J222" s="57">
        <f t="shared" si="16"/>
        <v>1.16</v>
      </c>
      <c r="K222" s="57">
        <f t="shared" si="17"/>
        <v>38.28</v>
      </c>
      <c r="L222" s="58">
        <f t="shared" si="18"/>
        <v>0</v>
      </c>
    </row>
    <row r="223" ht="28.5" customHeight="1" spans="1:12">
      <c r="A223" s="35" t="s">
        <v>613</v>
      </c>
      <c r="B223" s="36" t="s">
        <v>614</v>
      </c>
      <c r="C223" s="37" t="s">
        <v>615</v>
      </c>
      <c r="D223" s="38" t="s">
        <v>42</v>
      </c>
      <c r="E223" s="38" t="s">
        <v>49</v>
      </c>
      <c r="F223" s="39">
        <v>21</v>
      </c>
      <c r="G223" s="39">
        <v>2.85</v>
      </c>
      <c r="H223" s="39">
        <f t="shared" si="15"/>
        <v>59.85</v>
      </c>
      <c r="J223" s="57">
        <f t="shared" si="16"/>
        <v>2.85</v>
      </c>
      <c r="K223" s="57">
        <f t="shared" si="17"/>
        <v>59.85</v>
      </c>
      <c r="L223" s="58">
        <f t="shared" si="18"/>
        <v>0</v>
      </c>
    </row>
    <row r="224" ht="28.5" customHeight="1" spans="1:12">
      <c r="A224" s="35" t="s">
        <v>616</v>
      </c>
      <c r="B224" s="36" t="s">
        <v>617</v>
      </c>
      <c r="C224" s="37" t="s">
        <v>618</v>
      </c>
      <c r="D224" s="38" t="s">
        <v>42</v>
      </c>
      <c r="E224" s="38" t="s">
        <v>49</v>
      </c>
      <c r="F224" s="39">
        <v>12</v>
      </c>
      <c r="G224" s="39">
        <v>7.13</v>
      </c>
      <c r="H224" s="39">
        <f t="shared" si="15"/>
        <v>85.56</v>
      </c>
      <c r="J224" s="57">
        <f t="shared" si="16"/>
        <v>7.13</v>
      </c>
      <c r="K224" s="57">
        <f t="shared" si="17"/>
        <v>85.56</v>
      </c>
      <c r="L224" s="58">
        <f t="shared" si="18"/>
        <v>0</v>
      </c>
    </row>
    <row r="225" ht="28.5" customHeight="1" spans="1:12">
      <c r="A225" s="35" t="s">
        <v>619</v>
      </c>
      <c r="B225" s="36" t="s">
        <v>620</v>
      </c>
      <c r="C225" s="37" t="s">
        <v>618</v>
      </c>
      <c r="D225" s="38" t="s">
        <v>42</v>
      </c>
      <c r="E225" s="38" t="s">
        <v>49</v>
      </c>
      <c r="F225" s="39">
        <v>9</v>
      </c>
      <c r="G225" s="39">
        <v>428.32</v>
      </c>
      <c r="H225" s="39">
        <f t="shared" si="15"/>
        <v>3854.88</v>
      </c>
      <c r="J225" s="57">
        <f t="shared" si="16"/>
        <v>428.32</v>
      </c>
      <c r="K225" s="57">
        <f t="shared" si="17"/>
        <v>3854.88</v>
      </c>
      <c r="L225" s="58">
        <f t="shared" si="18"/>
        <v>0</v>
      </c>
    </row>
    <row r="226" ht="28.5" customHeight="1" spans="1:12">
      <c r="A226" s="29" t="s">
        <v>621</v>
      </c>
      <c r="B226" s="30" t="s">
        <v>622</v>
      </c>
      <c r="C226" s="31"/>
      <c r="D226" s="31"/>
      <c r="E226" s="32"/>
      <c r="F226" s="32"/>
      <c r="G226" s="33"/>
      <c r="H226" s="34"/>
      <c r="J226" s="32"/>
      <c r="K226" s="31"/>
      <c r="L226" s="56"/>
    </row>
    <row r="227" ht="28.5" customHeight="1" spans="1:12">
      <c r="A227" s="35" t="s">
        <v>623</v>
      </c>
      <c r="B227" s="36" t="s">
        <v>624</v>
      </c>
      <c r="C227" s="37" t="s">
        <v>625</v>
      </c>
      <c r="D227" s="38" t="s">
        <v>42</v>
      </c>
      <c r="E227" s="38" t="s">
        <v>49</v>
      </c>
      <c r="F227" s="39">
        <v>4</v>
      </c>
      <c r="G227" s="39">
        <v>94.57</v>
      </c>
      <c r="H227" s="39">
        <f t="shared" si="15"/>
        <v>378.28</v>
      </c>
      <c r="J227" s="57">
        <f t="shared" si="16"/>
        <v>94.57</v>
      </c>
      <c r="K227" s="57">
        <f t="shared" si="17"/>
        <v>378.28</v>
      </c>
      <c r="L227" s="58">
        <f t="shared" si="18"/>
        <v>0</v>
      </c>
    </row>
    <row r="228" ht="28.5" customHeight="1" spans="1:12">
      <c r="A228" s="35" t="s">
        <v>626</v>
      </c>
      <c r="B228" s="36" t="s">
        <v>627</v>
      </c>
      <c r="C228" s="37" t="s">
        <v>628</v>
      </c>
      <c r="D228" s="38" t="s">
        <v>42</v>
      </c>
      <c r="E228" s="38" t="s">
        <v>49</v>
      </c>
      <c r="F228" s="39">
        <v>5</v>
      </c>
      <c r="G228" s="39">
        <v>94.57</v>
      </c>
      <c r="H228" s="39">
        <f t="shared" si="15"/>
        <v>472.85</v>
      </c>
      <c r="J228" s="57">
        <f t="shared" si="16"/>
        <v>94.57</v>
      </c>
      <c r="K228" s="57">
        <f t="shared" si="17"/>
        <v>472.85</v>
      </c>
      <c r="L228" s="58">
        <f t="shared" si="18"/>
        <v>0</v>
      </c>
    </row>
    <row r="229" ht="28.5" customHeight="1" spans="1:12">
      <c r="A229" s="35" t="s">
        <v>629</v>
      </c>
      <c r="B229" s="36" t="s">
        <v>630</v>
      </c>
      <c r="C229" s="37" t="s">
        <v>631</v>
      </c>
      <c r="D229" s="38" t="s">
        <v>42</v>
      </c>
      <c r="E229" s="38" t="s">
        <v>49</v>
      </c>
      <c r="F229" s="39">
        <v>1</v>
      </c>
      <c r="G229" s="39">
        <v>94.57</v>
      </c>
      <c r="H229" s="39">
        <f t="shared" si="15"/>
        <v>94.57</v>
      </c>
      <c r="J229" s="57">
        <f t="shared" si="16"/>
        <v>94.57</v>
      </c>
      <c r="K229" s="57">
        <f t="shared" si="17"/>
        <v>94.57</v>
      </c>
      <c r="L229" s="58">
        <f t="shared" si="18"/>
        <v>0</v>
      </c>
    </row>
    <row r="230" ht="28.5" customHeight="1" spans="1:12">
      <c r="A230" s="35" t="s">
        <v>632</v>
      </c>
      <c r="B230" s="36" t="s">
        <v>633</v>
      </c>
      <c r="C230" s="37" t="s">
        <v>634</v>
      </c>
      <c r="D230" s="38" t="s">
        <v>42</v>
      </c>
      <c r="E230" s="38" t="s">
        <v>49</v>
      </c>
      <c r="F230" s="39">
        <v>1</v>
      </c>
      <c r="G230" s="39">
        <v>94.57</v>
      </c>
      <c r="H230" s="39">
        <f t="shared" si="15"/>
        <v>94.57</v>
      </c>
      <c r="J230" s="57">
        <f t="shared" si="16"/>
        <v>94.57</v>
      </c>
      <c r="K230" s="57">
        <f t="shared" si="17"/>
        <v>94.57</v>
      </c>
      <c r="L230" s="58">
        <f t="shared" si="18"/>
        <v>0</v>
      </c>
    </row>
    <row r="231" ht="28.5" customHeight="1" spans="1:12">
      <c r="A231" s="35" t="s">
        <v>635</v>
      </c>
      <c r="B231" s="36" t="s">
        <v>636</v>
      </c>
      <c r="C231" s="37" t="s">
        <v>637</v>
      </c>
      <c r="D231" s="38" t="s">
        <v>42</v>
      </c>
      <c r="E231" s="38" t="s">
        <v>49</v>
      </c>
      <c r="F231" s="39">
        <v>1</v>
      </c>
      <c r="G231" s="39">
        <v>94.57</v>
      </c>
      <c r="H231" s="39">
        <f t="shared" si="15"/>
        <v>94.57</v>
      </c>
      <c r="J231" s="57">
        <f t="shared" si="16"/>
        <v>94.57</v>
      </c>
      <c r="K231" s="57">
        <f t="shared" si="17"/>
        <v>94.57</v>
      </c>
      <c r="L231" s="58">
        <f t="shared" si="18"/>
        <v>0</v>
      </c>
    </row>
    <row r="232" ht="28.5" customHeight="1" spans="1:12">
      <c r="A232" s="35" t="s">
        <v>638</v>
      </c>
      <c r="B232" s="36" t="s">
        <v>639</v>
      </c>
      <c r="C232" s="37" t="s">
        <v>640</v>
      </c>
      <c r="D232" s="38" t="s">
        <v>42</v>
      </c>
      <c r="E232" s="38" t="s">
        <v>49</v>
      </c>
      <c r="F232" s="39">
        <v>6</v>
      </c>
      <c r="G232" s="39">
        <v>94.57</v>
      </c>
      <c r="H232" s="39">
        <f t="shared" si="15"/>
        <v>567.42</v>
      </c>
      <c r="J232" s="57">
        <f t="shared" si="16"/>
        <v>94.57</v>
      </c>
      <c r="K232" s="57">
        <f t="shared" si="17"/>
        <v>567.42</v>
      </c>
      <c r="L232" s="58">
        <f t="shared" si="18"/>
        <v>0</v>
      </c>
    </row>
    <row r="233" ht="28.5" customHeight="1" spans="1:12">
      <c r="A233" s="35" t="s">
        <v>641</v>
      </c>
      <c r="B233" s="36" t="s">
        <v>642</v>
      </c>
      <c r="C233" s="37" t="s">
        <v>643</v>
      </c>
      <c r="D233" s="38" t="s">
        <v>42</v>
      </c>
      <c r="E233" s="38" t="s">
        <v>49</v>
      </c>
      <c r="F233" s="39">
        <v>1</v>
      </c>
      <c r="G233" s="39">
        <v>24.7</v>
      </c>
      <c r="H233" s="39">
        <f t="shared" si="15"/>
        <v>24.7</v>
      </c>
      <c r="J233" s="57">
        <f t="shared" si="16"/>
        <v>24.7</v>
      </c>
      <c r="K233" s="57">
        <f t="shared" si="17"/>
        <v>24.7</v>
      </c>
      <c r="L233" s="58">
        <f t="shared" si="18"/>
        <v>0</v>
      </c>
    </row>
    <row r="234" ht="28.5" customHeight="1" spans="1:12">
      <c r="A234" s="23" t="s">
        <v>644</v>
      </c>
      <c r="B234" s="24" t="s">
        <v>645</v>
      </c>
      <c r="C234" s="25"/>
      <c r="D234" s="25"/>
      <c r="E234" s="26"/>
      <c r="F234" s="26"/>
      <c r="G234" s="27"/>
      <c r="H234" s="28"/>
      <c r="J234" s="26"/>
      <c r="K234" s="25"/>
      <c r="L234" s="55"/>
    </row>
    <row r="235" ht="28.5" customHeight="1" spans="1:12">
      <c r="A235" s="29" t="s">
        <v>646</v>
      </c>
      <c r="B235" s="30" t="s">
        <v>647</v>
      </c>
      <c r="C235" s="31"/>
      <c r="D235" s="31"/>
      <c r="E235" s="32"/>
      <c r="F235" s="32"/>
      <c r="G235" s="33"/>
      <c r="H235" s="34"/>
      <c r="J235" s="32"/>
      <c r="K235" s="31"/>
      <c r="L235" s="56"/>
    </row>
    <row r="236" ht="28.5" customHeight="1" spans="1:12">
      <c r="A236" s="35" t="s">
        <v>648</v>
      </c>
      <c r="B236" s="36" t="s">
        <v>649</v>
      </c>
      <c r="C236" s="37" t="s">
        <v>650</v>
      </c>
      <c r="D236" s="38" t="s">
        <v>42</v>
      </c>
      <c r="E236" s="38" t="s">
        <v>49</v>
      </c>
      <c r="F236" s="39">
        <v>2</v>
      </c>
      <c r="G236" s="39">
        <v>1385.81</v>
      </c>
      <c r="H236" s="39">
        <f t="shared" si="15"/>
        <v>2771.62</v>
      </c>
      <c r="J236" s="57">
        <f t="shared" si="16"/>
        <v>1385.81</v>
      </c>
      <c r="K236" s="57">
        <f t="shared" si="17"/>
        <v>2771.62</v>
      </c>
      <c r="L236" s="58">
        <f t="shared" si="18"/>
        <v>0</v>
      </c>
    </row>
    <row r="237" ht="28.5" customHeight="1" spans="1:12">
      <c r="A237" s="35" t="s">
        <v>651</v>
      </c>
      <c r="B237" s="36" t="s">
        <v>652</v>
      </c>
      <c r="C237" s="37" t="s">
        <v>653</v>
      </c>
      <c r="D237" s="38" t="s">
        <v>42</v>
      </c>
      <c r="E237" s="38" t="s">
        <v>49</v>
      </c>
      <c r="F237" s="39">
        <v>2</v>
      </c>
      <c r="G237" s="39">
        <v>539.77</v>
      </c>
      <c r="H237" s="39">
        <f t="shared" si="15"/>
        <v>1079.54</v>
      </c>
      <c r="J237" s="57">
        <f t="shared" si="16"/>
        <v>539.77</v>
      </c>
      <c r="K237" s="57">
        <f t="shared" si="17"/>
        <v>1079.54</v>
      </c>
      <c r="L237" s="58">
        <f t="shared" si="18"/>
        <v>0</v>
      </c>
    </row>
    <row r="238" ht="28.5" customHeight="1" spans="1:12">
      <c r="A238" s="35" t="s">
        <v>654</v>
      </c>
      <c r="B238" s="36" t="s">
        <v>655</v>
      </c>
      <c r="C238" s="37" t="s">
        <v>656</v>
      </c>
      <c r="D238" s="38" t="s">
        <v>42</v>
      </c>
      <c r="E238" s="38" t="s">
        <v>49</v>
      </c>
      <c r="F238" s="39">
        <v>1</v>
      </c>
      <c r="G238" s="39">
        <v>4775.24</v>
      </c>
      <c r="H238" s="39">
        <f t="shared" si="15"/>
        <v>4775.24</v>
      </c>
      <c r="J238" s="57">
        <f t="shared" si="16"/>
        <v>4775.24</v>
      </c>
      <c r="K238" s="57">
        <f t="shared" si="17"/>
        <v>4775.24</v>
      </c>
      <c r="L238" s="58">
        <f t="shared" si="18"/>
        <v>0</v>
      </c>
    </row>
    <row r="239" ht="28.5" customHeight="1" spans="1:12">
      <c r="A239" s="35" t="s">
        <v>657</v>
      </c>
      <c r="B239" s="36" t="s">
        <v>658</v>
      </c>
      <c r="C239" s="37" t="s">
        <v>659</v>
      </c>
      <c r="D239" s="38" t="s">
        <v>42</v>
      </c>
      <c r="E239" s="38" t="s">
        <v>49</v>
      </c>
      <c r="F239" s="39">
        <v>2</v>
      </c>
      <c r="G239" s="39">
        <v>1257.71</v>
      </c>
      <c r="H239" s="39">
        <f t="shared" si="15"/>
        <v>2515.42</v>
      </c>
      <c r="J239" s="57">
        <f t="shared" si="16"/>
        <v>1257.71</v>
      </c>
      <c r="K239" s="57">
        <f t="shared" si="17"/>
        <v>2515.42</v>
      </c>
      <c r="L239" s="58">
        <f t="shared" si="18"/>
        <v>0</v>
      </c>
    </row>
    <row r="240" ht="28.5" customHeight="1" spans="1:12">
      <c r="A240" s="35" t="s">
        <v>660</v>
      </c>
      <c r="B240" s="36" t="s">
        <v>661</v>
      </c>
      <c r="C240" s="37" t="s">
        <v>662</v>
      </c>
      <c r="D240" s="38" t="s">
        <v>42</v>
      </c>
      <c r="E240" s="38" t="s">
        <v>49</v>
      </c>
      <c r="F240" s="39">
        <v>4</v>
      </c>
      <c r="G240" s="39">
        <v>24.5</v>
      </c>
      <c r="H240" s="39">
        <f t="shared" si="15"/>
        <v>98</v>
      </c>
      <c r="J240" s="57">
        <f t="shared" si="16"/>
        <v>24.5</v>
      </c>
      <c r="K240" s="57">
        <f t="shared" si="17"/>
        <v>98</v>
      </c>
      <c r="L240" s="58">
        <f t="shared" si="18"/>
        <v>0</v>
      </c>
    </row>
    <row r="241" ht="28.5" customHeight="1" spans="1:12">
      <c r="A241" s="35" t="s">
        <v>663</v>
      </c>
      <c r="B241" s="36" t="s">
        <v>664</v>
      </c>
      <c r="C241" s="37" t="s">
        <v>665</v>
      </c>
      <c r="D241" s="38" t="s">
        <v>42</v>
      </c>
      <c r="E241" s="38" t="s">
        <v>49</v>
      </c>
      <c r="F241" s="39">
        <v>4</v>
      </c>
      <c r="G241" s="39">
        <v>48.6</v>
      </c>
      <c r="H241" s="39">
        <f t="shared" si="15"/>
        <v>194.4</v>
      </c>
      <c r="J241" s="57">
        <f t="shared" si="16"/>
        <v>48.6</v>
      </c>
      <c r="K241" s="57">
        <f t="shared" si="17"/>
        <v>194.4</v>
      </c>
      <c r="L241" s="58">
        <f t="shared" si="18"/>
        <v>0</v>
      </c>
    </row>
    <row r="242" ht="28.5" customHeight="1" spans="1:12">
      <c r="A242" s="35" t="s">
        <v>666</v>
      </c>
      <c r="B242" s="36" t="s">
        <v>667</v>
      </c>
      <c r="C242" s="37" t="s">
        <v>668</v>
      </c>
      <c r="D242" s="38" t="s">
        <v>42</v>
      </c>
      <c r="E242" s="38" t="s">
        <v>49</v>
      </c>
      <c r="F242" s="39">
        <v>6</v>
      </c>
      <c r="G242" s="39">
        <v>28.99</v>
      </c>
      <c r="H242" s="39">
        <f t="shared" si="15"/>
        <v>173.94</v>
      </c>
      <c r="J242" s="57">
        <f t="shared" si="16"/>
        <v>28.99</v>
      </c>
      <c r="K242" s="57">
        <f t="shared" si="17"/>
        <v>173.94</v>
      </c>
      <c r="L242" s="58">
        <f t="shared" si="18"/>
        <v>0</v>
      </c>
    </row>
    <row r="243" ht="28.5" customHeight="1" spans="1:12">
      <c r="A243" s="29" t="s">
        <v>669</v>
      </c>
      <c r="B243" s="30" t="s">
        <v>373</v>
      </c>
      <c r="C243" s="31"/>
      <c r="D243" s="31"/>
      <c r="E243" s="32"/>
      <c r="F243" s="32"/>
      <c r="G243" s="33"/>
      <c r="H243" s="34"/>
      <c r="J243" s="32"/>
      <c r="K243" s="31"/>
      <c r="L243" s="56"/>
    </row>
    <row r="244" ht="28.5" customHeight="1" spans="1:12">
      <c r="A244" s="35" t="s">
        <v>670</v>
      </c>
      <c r="B244" s="36" t="s">
        <v>411</v>
      </c>
      <c r="C244" s="37" t="s">
        <v>412</v>
      </c>
      <c r="D244" s="38" t="s">
        <v>42</v>
      </c>
      <c r="E244" s="38" t="s">
        <v>74</v>
      </c>
      <c r="F244" s="39">
        <v>13</v>
      </c>
      <c r="G244" s="39">
        <v>17.25</v>
      </c>
      <c r="H244" s="39">
        <f t="shared" si="15"/>
        <v>224.25</v>
      </c>
      <c r="J244" s="57">
        <f t="shared" si="16"/>
        <v>17.25</v>
      </c>
      <c r="K244" s="57">
        <f t="shared" si="17"/>
        <v>224.25</v>
      </c>
      <c r="L244" s="58">
        <f t="shared" si="18"/>
        <v>0</v>
      </c>
    </row>
    <row r="245" ht="28.5" customHeight="1" spans="1:12">
      <c r="A245" s="35" t="s">
        <v>671</v>
      </c>
      <c r="B245" s="36" t="s">
        <v>414</v>
      </c>
      <c r="C245" s="37" t="s">
        <v>415</v>
      </c>
      <c r="D245" s="38" t="s">
        <v>37</v>
      </c>
      <c r="E245" s="38" t="s">
        <v>49</v>
      </c>
      <c r="F245" s="39">
        <v>5</v>
      </c>
      <c r="G245" s="39">
        <v>10.56</v>
      </c>
      <c r="H245" s="39">
        <f t="shared" si="15"/>
        <v>52.8</v>
      </c>
      <c r="J245" s="57">
        <f t="shared" si="16"/>
        <v>10.56</v>
      </c>
      <c r="K245" s="57">
        <f t="shared" si="17"/>
        <v>52.8</v>
      </c>
      <c r="L245" s="58">
        <f t="shared" si="18"/>
        <v>0</v>
      </c>
    </row>
    <row r="246" ht="28.5" customHeight="1" spans="1:12">
      <c r="A246" s="35" t="s">
        <v>672</v>
      </c>
      <c r="B246" s="36" t="s">
        <v>417</v>
      </c>
      <c r="C246" s="37" t="s">
        <v>418</v>
      </c>
      <c r="D246" s="38" t="s">
        <v>37</v>
      </c>
      <c r="E246" s="38" t="s">
        <v>49</v>
      </c>
      <c r="F246" s="39">
        <v>15</v>
      </c>
      <c r="G246" s="39">
        <v>6.49</v>
      </c>
      <c r="H246" s="39">
        <f t="shared" si="15"/>
        <v>97.35</v>
      </c>
      <c r="J246" s="57">
        <f t="shared" si="16"/>
        <v>6.49</v>
      </c>
      <c r="K246" s="57">
        <f t="shared" si="17"/>
        <v>97.35</v>
      </c>
      <c r="L246" s="58">
        <f t="shared" si="18"/>
        <v>0</v>
      </c>
    </row>
    <row r="247" ht="28.5" customHeight="1" spans="1:12">
      <c r="A247" s="35" t="s">
        <v>673</v>
      </c>
      <c r="B247" s="36" t="s">
        <v>674</v>
      </c>
      <c r="C247" s="37" t="s">
        <v>675</v>
      </c>
      <c r="D247" s="38" t="s">
        <v>42</v>
      </c>
      <c r="E247" s="38" t="s">
        <v>74</v>
      </c>
      <c r="F247" s="39">
        <v>1</v>
      </c>
      <c r="G247" s="39">
        <v>21.11</v>
      </c>
      <c r="H247" s="39">
        <f t="shared" si="15"/>
        <v>21.11</v>
      </c>
      <c r="J247" s="57">
        <f t="shared" si="16"/>
        <v>21.11</v>
      </c>
      <c r="K247" s="57">
        <f t="shared" si="17"/>
        <v>21.11</v>
      </c>
      <c r="L247" s="58">
        <f t="shared" si="18"/>
        <v>0</v>
      </c>
    </row>
    <row r="248" ht="28.5" customHeight="1" spans="1:12">
      <c r="A248" s="35" t="s">
        <v>676</v>
      </c>
      <c r="B248" s="36" t="s">
        <v>677</v>
      </c>
      <c r="C248" s="37" t="s">
        <v>678</v>
      </c>
      <c r="D248" s="38" t="s">
        <v>37</v>
      </c>
      <c r="E248" s="38" t="s">
        <v>49</v>
      </c>
      <c r="F248" s="39">
        <v>1</v>
      </c>
      <c r="G248" s="39">
        <v>14.31</v>
      </c>
      <c r="H248" s="39">
        <f t="shared" si="15"/>
        <v>14.31</v>
      </c>
      <c r="J248" s="57">
        <f t="shared" si="16"/>
        <v>14.31</v>
      </c>
      <c r="K248" s="57">
        <f t="shared" si="17"/>
        <v>14.31</v>
      </c>
      <c r="L248" s="58">
        <f t="shared" si="18"/>
        <v>0</v>
      </c>
    </row>
    <row r="249" ht="28.5" customHeight="1" spans="1:12">
      <c r="A249" s="35" t="s">
        <v>679</v>
      </c>
      <c r="B249" s="36" t="s">
        <v>680</v>
      </c>
      <c r="C249" s="37" t="s">
        <v>681</v>
      </c>
      <c r="D249" s="38" t="s">
        <v>37</v>
      </c>
      <c r="E249" s="38" t="s">
        <v>49</v>
      </c>
      <c r="F249" s="39">
        <v>3</v>
      </c>
      <c r="G249" s="39">
        <v>8.53</v>
      </c>
      <c r="H249" s="39">
        <f t="shared" si="15"/>
        <v>25.59</v>
      </c>
      <c r="J249" s="57">
        <f t="shared" si="16"/>
        <v>8.53</v>
      </c>
      <c r="K249" s="57">
        <f t="shared" si="17"/>
        <v>25.59</v>
      </c>
      <c r="L249" s="58">
        <f t="shared" si="18"/>
        <v>0</v>
      </c>
    </row>
    <row r="250" ht="28.5" customHeight="1" spans="1:12">
      <c r="A250" s="35" t="s">
        <v>682</v>
      </c>
      <c r="B250" s="36" t="s">
        <v>408</v>
      </c>
      <c r="C250" s="37" t="s">
        <v>409</v>
      </c>
      <c r="D250" s="38" t="s">
        <v>42</v>
      </c>
      <c r="E250" s="38" t="s">
        <v>74</v>
      </c>
      <c r="F250" s="39">
        <v>11</v>
      </c>
      <c r="G250" s="39">
        <v>30.62</v>
      </c>
      <c r="H250" s="39">
        <f t="shared" si="15"/>
        <v>336.82</v>
      </c>
      <c r="J250" s="57">
        <f t="shared" si="16"/>
        <v>30.62</v>
      </c>
      <c r="K250" s="57">
        <f t="shared" si="17"/>
        <v>336.82</v>
      </c>
      <c r="L250" s="58">
        <f t="shared" si="18"/>
        <v>0</v>
      </c>
    </row>
    <row r="251" ht="28.5" customHeight="1" spans="1:12">
      <c r="A251" s="35" t="s">
        <v>683</v>
      </c>
      <c r="B251" s="36" t="s">
        <v>684</v>
      </c>
      <c r="C251" s="37" t="s">
        <v>685</v>
      </c>
      <c r="D251" s="38" t="s">
        <v>42</v>
      </c>
      <c r="E251" s="38" t="s">
        <v>74</v>
      </c>
      <c r="F251" s="39">
        <v>1</v>
      </c>
      <c r="G251" s="39">
        <v>37.81</v>
      </c>
      <c r="H251" s="39">
        <f t="shared" si="15"/>
        <v>37.81</v>
      </c>
      <c r="J251" s="57">
        <f t="shared" si="16"/>
        <v>37.81</v>
      </c>
      <c r="K251" s="57">
        <f t="shared" si="17"/>
        <v>37.81</v>
      </c>
      <c r="L251" s="58">
        <f t="shared" si="18"/>
        <v>0</v>
      </c>
    </row>
    <row r="252" ht="28.5" customHeight="1" spans="1:12">
      <c r="A252" s="29" t="s">
        <v>686</v>
      </c>
      <c r="B252" s="30" t="s">
        <v>687</v>
      </c>
      <c r="C252" s="31"/>
      <c r="D252" s="31"/>
      <c r="E252" s="32"/>
      <c r="F252" s="32"/>
      <c r="G252" s="33"/>
      <c r="H252" s="34"/>
      <c r="J252" s="32"/>
      <c r="K252" s="31"/>
      <c r="L252" s="56"/>
    </row>
    <row r="253" ht="28.5" customHeight="1" spans="1:12">
      <c r="A253" s="35" t="s">
        <v>688</v>
      </c>
      <c r="B253" s="36" t="s">
        <v>689</v>
      </c>
      <c r="C253" s="37" t="s">
        <v>690</v>
      </c>
      <c r="D253" s="38" t="s">
        <v>37</v>
      </c>
      <c r="E253" s="38" t="s">
        <v>49</v>
      </c>
      <c r="F253" s="39">
        <v>1</v>
      </c>
      <c r="G253" s="39">
        <v>27.6</v>
      </c>
      <c r="H253" s="39">
        <f t="shared" si="15"/>
        <v>27.6</v>
      </c>
      <c r="J253" s="57">
        <f t="shared" si="16"/>
        <v>27.6</v>
      </c>
      <c r="K253" s="57">
        <f t="shared" si="17"/>
        <v>27.6</v>
      </c>
      <c r="L253" s="58">
        <f t="shared" si="18"/>
        <v>0</v>
      </c>
    </row>
    <row r="254" ht="28.5" customHeight="1" spans="1:12">
      <c r="A254" s="35" t="s">
        <v>691</v>
      </c>
      <c r="B254" s="36" t="s">
        <v>692</v>
      </c>
      <c r="C254" s="37" t="s">
        <v>693</v>
      </c>
      <c r="D254" s="38" t="s">
        <v>37</v>
      </c>
      <c r="E254" s="38" t="s">
        <v>49</v>
      </c>
      <c r="F254" s="39">
        <v>1</v>
      </c>
      <c r="G254" s="39">
        <v>21.32</v>
      </c>
      <c r="H254" s="39">
        <f t="shared" si="15"/>
        <v>21.32</v>
      </c>
      <c r="J254" s="57">
        <f t="shared" si="16"/>
        <v>21.32</v>
      </c>
      <c r="K254" s="57">
        <f t="shared" si="17"/>
        <v>21.32</v>
      </c>
      <c r="L254" s="58">
        <f t="shared" si="18"/>
        <v>0</v>
      </c>
    </row>
    <row r="255" ht="28.5" customHeight="1" spans="1:12">
      <c r="A255" s="35" t="s">
        <v>694</v>
      </c>
      <c r="B255" s="36" t="s">
        <v>695</v>
      </c>
      <c r="C255" s="37" t="s">
        <v>696</v>
      </c>
      <c r="D255" s="38" t="s">
        <v>37</v>
      </c>
      <c r="E255" s="38" t="s">
        <v>49</v>
      </c>
      <c r="F255" s="39">
        <v>1</v>
      </c>
      <c r="G255" s="39">
        <v>31.82</v>
      </c>
      <c r="H255" s="39">
        <f t="shared" si="15"/>
        <v>31.82</v>
      </c>
      <c r="J255" s="57">
        <f t="shared" si="16"/>
        <v>31.82</v>
      </c>
      <c r="K255" s="57">
        <f t="shared" si="17"/>
        <v>31.82</v>
      </c>
      <c r="L255" s="58">
        <f t="shared" si="18"/>
        <v>0</v>
      </c>
    </row>
    <row r="256" ht="28.5" customHeight="1" spans="1:12">
      <c r="A256" s="35" t="s">
        <v>697</v>
      </c>
      <c r="B256" s="36" t="s">
        <v>698</v>
      </c>
      <c r="C256" s="37" t="s">
        <v>699</v>
      </c>
      <c r="D256" s="38" t="s">
        <v>37</v>
      </c>
      <c r="E256" s="38" t="s">
        <v>49</v>
      </c>
      <c r="F256" s="39">
        <v>2</v>
      </c>
      <c r="G256" s="39">
        <v>198.17</v>
      </c>
      <c r="H256" s="39">
        <f t="shared" si="15"/>
        <v>396.34</v>
      </c>
      <c r="J256" s="57">
        <f t="shared" si="16"/>
        <v>198.17</v>
      </c>
      <c r="K256" s="57">
        <f t="shared" si="17"/>
        <v>396.34</v>
      </c>
      <c r="L256" s="58">
        <f t="shared" si="18"/>
        <v>0</v>
      </c>
    </row>
    <row r="257" ht="28.5" customHeight="1" spans="1:12">
      <c r="A257" s="29" t="s">
        <v>700</v>
      </c>
      <c r="B257" s="30" t="s">
        <v>701</v>
      </c>
      <c r="C257" s="31"/>
      <c r="D257" s="31"/>
      <c r="E257" s="32"/>
      <c r="F257" s="32"/>
      <c r="G257" s="33"/>
      <c r="H257" s="34"/>
      <c r="J257" s="32"/>
      <c r="K257" s="31"/>
      <c r="L257" s="56"/>
    </row>
    <row r="258" ht="28.5" customHeight="1" spans="1:12">
      <c r="A258" s="35" t="s">
        <v>702</v>
      </c>
      <c r="B258" s="36" t="s">
        <v>703</v>
      </c>
      <c r="C258" s="37" t="s">
        <v>704</v>
      </c>
      <c r="D258" s="38" t="s">
        <v>42</v>
      </c>
      <c r="E258" s="38" t="s">
        <v>74</v>
      </c>
      <c r="F258" s="39">
        <v>46</v>
      </c>
      <c r="G258" s="39">
        <v>15.62</v>
      </c>
      <c r="H258" s="39">
        <f t="shared" si="15"/>
        <v>718.52</v>
      </c>
      <c r="J258" s="57">
        <f t="shared" si="16"/>
        <v>15.62</v>
      </c>
      <c r="K258" s="57">
        <f t="shared" si="17"/>
        <v>718.52</v>
      </c>
      <c r="L258" s="58">
        <f t="shared" si="18"/>
        <v>0</v>
      </c>
    </row>
    <row r="259" ht="28.5" customHeight="1" spans="1:12">
      <c r="A259" s="35" t="s">
        <v>705</v>
      </c>
      <c r="B259" s="36" t="s">
        <v>706</v>
      </c>
      <c r="C259" s="37" t="s">
        <v>707</v>
      </c>
      <c r="D259" s="38" t="s">
        <v>42</v>
      </c>
      <c r="E259" s="38" t="s">
        <v>74</v>
      </c>
      <c r="F259" s="39">
        <v>8</v>
      </c>
      <c r="G259" s="39">
        <v>28.09</v>
      </c>
      <c r="H259" s="39">
        <f t="shared" si="15"/>
        <v>224.72</v>
      </c>
      <c r="J259" s="57">
        <f t="shared" si="16"/>
        <v>28.09</v>
      </c>
      <c r="K259" s="57">
        <f t="shared" si="17"/>
        <v>224.72</v>
      </c>
      <c r="L259" s="58">
        <f t="shared" si="18"/>
        <v>0</v>
      </c>
    </row>
    <row r="260" ht="28.5" customHeight="1" spans="1:12">
      <c r="A260" s="29" t="s">
        <v>708</v>
      </c>
      <c r="B260" s="30" t="s">
        <v>709</v>
      </c>
      <c r="C260" s="31"/>
      <c r="D260" s="31"/>
      <c r="E260" s="32"/>
      <c r="F260" s="32"/>
      <c r="G260" s="33"/>
      <c r="H260" s="34"/>
      <c r="J260" s="32"/>
      <c r="K260" s="31"/>
      <c r="L260" s="56"/>
    </row>
    <row r="261" ht="28.5" customHeight="1" spans="1:12">
      <c r="A261" s="35" t="s">
        <v>710</v>
      </c>
      <c r="B261" s="36" t="s">
        <v>711</v>
      </c>
      <c r="C261" s="37" t="s">
        <v>712</v>
      </c>
      <c r="D261" s="38" t="s">
        <v>42</v>
      </c>
      <c r="E261" s="38" t="s">
        <v>49</v>
      </c>
      <c r="F261" s="39">
        <v>6</v>
      </c>
      <c r="G261" s="39">
        <v>85.57</v>
      </c>
      <c r="H261" s="39">
        <f t="shared" si="15"/>
        <v>513.42</v>
      </c>
      <c r="J261" s="57">
        <f t="shared" si="16"/>
        <v>85.57</v>
      </c>
      <c r="K261" s="57">
        <f t="shared" si="17"/>
        <v>513.42</v>
      </c>
      <c r="L261" s="58">
        <f t="shared" si="18"/>
        <v>0</v>
      </c>
    </row>
    <row r="262" ht="28.5" customHeight="1" spans="1:12">
      <c r="A262" s="23" t="s">
        <v>713</v>
      </c>
      <c r="B262" s="24" t="s">
        <v>714</v>
      </c>
      <c r="C262" s="25"/>
      <c r="D262" s="25"/>
      <c r="E262" s="26"/>
      <c r="F262" s="26"/>
      <c r="G262" s="27"/>
      <c r="H262" s="28"/>
      <c r="J262" s="26"/>
      <c r="K262" s="25"/>
      <c r="L262" s="55"/>
    </row>
    <row r="263" ht="28.5" customHeight="1" spans="1:12">
      <c r="A263" s="29" t="s">
        <v>715</v>
      </c>
      <c r="B263" s="30" t="s">
        <v>716</v>
      </c>
      <c r="C263" s="31"/>
      <c r="D263" s="31"/>
      <c r="E263" s="32"/>
      <c r="F263" s="32"/>
      <c r="G263" s="33"/>
      <c r="H263" s="34"/>
      <c r="J263" s="32"/>
      <c r="K263" s="31"/>
      <c r="L263" s="56"/>
    </row>
    <row r="264" ht="28.5" customHeight="1" spans="1:12">
      <c r="A264" s="35" t="s">
        <v>717</v>
      </c>
      <c r="B264" s="36" t="s">
        <v>718</v>
      </c>
      <c r="C264" s="37" t="s">
        <v>719</v>
      </c>
      <c r="D264" s="38" t="s">
        <v>42</v>
      </c>
      <c r="E264" s="38" t="s">
        <v>49</v>
      </c>
      <c r="F264" s="39">
        <v>8</v>
      </c>
      <c r="G264" s="39">
        <v>36.76</v>
      </c>
      <c r="H264" s="39">
        <f t="shared" si="15"/>
        <v>294.08</v>
      </c>
      <c r="J264" s="57">
        <f t="shared" si="16"/>
        <v>36.76</v>
      </c>
      <c r="K264" s="57">
        <f t="shared" si="17"/>
        <v>294.08</v>
      </c>
      <c r="L264" s="58">
        <f t="shared" si="18"/>
        <v>0</v>
      </c>
    </row>
    <row r="265" ht="28.5" customHeight="1" spans="1:12">
      <c r="A265" s="35" t="s">
        <v>720</v>
      </c>
      <c r="B265" s="36" t="s">
        <v>721</v>
      </c>
      <c r="C265" s="37" t="s">
        <v>722</v>
      </c>
      <c r="D265" s="38" t="s">
        <v>42</v>
      </c>
      <c r="E265" s="38" t="s">
        <v>49</v>
      </c>
      <c r="F265" s="39">
        <v>68</v>
      </c>
      <c r="G265" s="39">
        <v>45.42</v>
      </c>
      <c r="H265" s="39">
        <f t="shared" si="15"/>
        <v>3088.56</v>
      </c>
      <c r="J265" s="57">
        <f t="shared" si="16"/>
        <v>45.42</v>
      </c>
      <c r="K265" s="57">
        <f t="shared" si="17"/>
        <v>3088.56</v>
      </c>
      <c r="L265" s="58">
        <f t="shared" si="18"/>
        <v>0</v>
      </c>
    </row>
    <row r="266" ht="28.5" customHeight="1" spans="1:12">
      <c r="A266" s="35" t="s">
        <v>723</v>
      </c>
      <c r="B266" s="36" t="s">
        <v>724</v>
      </c>
      <c r="C266" s="37" t="s">
        <v>725</v>
      </c>
      <c r="D266" s="38" t="s">
        <v>42</v>
      </c>
      <c r="E266" s="38" t="s">
        <v>49</v>
      </c>
      <c r="F266" s="39">
        <v>8</v>
      </c>
      <c r="G266" s="39">
        <v>22.07</v>
      </c>
      <c r="H266" s="39">
        <f t="shared" si="15"/>
        <v>176.56</v>
      </c>
      <c r="J266" s="57">
        <f t="shared" si="16"/>
        <v>22.07</v>
      </c>
      <c r="K266" s="57">
        <f t="shared" si="17"/>
        <v>176.56</v>
      </c>
      <c r="L266" s="58">
        <f t="shared" si="18"/>
        <v>0</v>
      </c>
    </row>
    <row r="267" ht="28.5" customHeight="1" spans="1:12">
      <c r="A267" s="35" t="s">
        <v>726</v>
      </c>
      <c r="B267" s="36" t="s">
        <v>727</v>
      </c>
      <c r="C267" s="37" t="s">
        <v>728</v>
      </c>
      <c r="D267" s="38" t="s">
        <v>42</v>
      </c>
      <c r="E267" s="38" t="s">
        <v>74</v>
      </c>
      <c r="F267" s="39">
        <v>72</v>
      </c>
      <c r="G267" s="39">
        <v>39.79</v>
      </c>
      <c r="H267" s="39">
        <f t="shared" si="15"/>
        <v>2864.88</v>
      </c>
      <c r="J267" s="57">
        <f t="shared" si="16"/>
        <v>39.79</v>
      </c>
      <c r="K267" s="57">
        <f t="shared" si="17"/>
        <v>2864.88</v>
      </c>
      <c r="L267" s="58">
        <f t="shared" si="18"/>
        <v>0</v>
      </c>
    </row>
    <row r="268" ht="28.5" customHeight="1" spans="1:12">
      <c r="A268" s="29" t="s">
        <v>729</v>
      </c>
      <c r="B268" s="30" t="s">
        <v>730</v>
      </c>
      <c r="C268" s="31"/>
      <c r="D268" s="31"/>
      <c r="E268" s="32"/>
      <c r="F268" s="32"/>
      <c r="G268" s="33"/>
      <c r="H268" s="34"/>
      <c r="J268" s="32"/>
      <c r="K268" s="31"/>
      <c r="L268" s="56"/>
    </row>
    <row r="269" ht="28.5" customHeight="1" spans="1:12">
      <c r="A269" s="35" t="s">
        <v>731</v>
      </c>
      <c r="B269" s="36" t="s">
        <v>721</v>
      </c>
      <c r="C269" s="37" t="s">
        <v>722</v>
      </c>
      <c r="D269" s="38" t="s">
        <v>42</v>
      </c>
      <c r="E269" s="38" t="s">
        <v>49</v>
      </c>
      <c r="F269" s="39">
        <v>33</v>
      </c>
      <c r="G269" s="39">
        <v>45.42</v>
      </c>
      <c r="H269" s="39">
        <f t="shared" ref="H269:H307" si="19">ROUND(F269*G269,2)</f>
        <v>1498.86</v>
      </c>
      <c r="J269" s="57">
        <f t="shared" si="16"/>
        <v>45.42</v>
      </c>
      <c r="K269" s="57">
        <f t="shared" si="17"/>
        <v>1498.86</v>
      </c>
      <c r="L269" s="58">
        <f t="shared" si="18"/>
        <v>0</v>
      </c>
    </row>
    <row r="270" ht="28.5" customHeight="1" spans="1:12">
      <c r="A270" s="35" t="s">
        <v>732</v>
      </c>
      <c r="B270" s="36" t="s">
        <v>727</v>
      </c>
      <c r="C270" s="37" t="s">
        <v>728</v>
      </c>
      <c r="D270" s="38" t="s">
        <v>42</v>
      </c>
      <c r="E270" s="38" t="s">
        <v>74</v>
      </c>
      <c r="F270" s="39">
        <v>9</v>
      </c>
      <c r="G270" s="39">
        <v>39.79</v>
      </c>
      <c r="H270" s="39">
        <f t="shared" si="19"/>
        <v>358.11</v>
      </c>
      <c r="J270" s="57">
        <f t="shared" si="16"/>
        <v>39.79</v>
      </c>
      <c r="K270" s="57">
        <f t="shared" si="17"/>
        <v>358.11</v>
      </c>
      <c r="L270" s="58">
        <f t="shared" si="18"/>
        <v>0</v>
      </c>
    </row>
    <row r="271" ht="28.5" customHeight="1" spans="1:12">
      <c r="A271" s="35" t="s">
        <v>733</v>
      </c>
      <c r="B271" s="36" t="s">
        <v>734</v>
      </c>
      <c r="C271" s="37" t="s">
        <v>735</v>
      </c>
      <c r="D271" s="38" t="s">
        <v>42</v>
      </c>
      <c r="E271" s="38" t="s">
        <v>49</v>
      </c>
      <c r="F271" s="39">
        <v>54</v>
      </c>
      <c r="G271" s="39">
        <v>27.02</v>
      </c>
      <c r="H271" s="39">
        <f t="shared" si="19"/>
        <v>1459.08</v>
      </c>
      <c r="J271" s="57">
        <f t="shared" si="16"/>
        <v>27.02</v>
      </c>
      <c r="K271" s="57">
        <f t="shared" si="17"/>
        <v>1459.08</v>
      </c>
      <c r="L271" s="58">
        <f t="shared" si="18"/>
        <v>0</v>
      </c>
    </row>
    <row r="272" ht="28.5" customHeight="1" spans="1:12">
      <c r="A272" s="35" t="s">
        <v>736</v>
      </c>
      <c r="B272" s="36" t="s">
        <v>737</v>
      </c>
      <c r="C272" s="37" t="s">
        <v>738</v>
      </c>
      <c r="D272" s="38" t="s">
        <v>42</v>
      </c>
      <c r="E272" s="38" t="s">
        <v>49</v>
      </c>
      <c r="F272" s="39">
        <v>9</v>
      </c>
      <c r="G272" s="39">
        <v>15.42</v>
      </c>
      <c r="H272" s="39">
        <f t="shared" si="19"/>
        <v>138.78</v>
      </c>
      <c r="J272" s="57">
        <f t="shared" si="16"/>
        <v>15.42</v>
      </c>
      <c r="K272" s="57">
        <f t="shared" si="17"/>
        <v>138.78</v>
      </c>
      <c r="L272" s="58">
        <f t="shared" si="18"/>
        <v>0</v>
      </c>
    </row>
    <row r="273" ht="28.5" customHeight="1" spans="1:12">
      <c r="A273" s="29" t="s">
        <v>739</v>
      </c>
      <c r="B273" s="30" t="s">
        <v>740</v>
      </c>
      <c r="C273" s="31"/>
      <c r="D273" s="31"/>
      <c r="E273" s="32"/>
      <c r="F273" s="32"/>
      <c r="G273" s="33"/>
      <c r="H273" s="34"/>
      <c r="J273" s="32"/>
      <c r="K273" s="31"/>
      <c r="L273" s="56"/>
    </row>
    <row r="274" ht="28.5" customHeight="1" spans="1:12">
      <c r="A274" s="35" t="s">
        <v>741</v>
      </c>
      <c r="B274" s="36" t="s">
        <v>516</v>
      </c>
      <c r="C274" s="37" t="s">
        <v>517</v>
      </c>
      <c r="D274" s="38" t="s">
        <v>42</v>
      </c>
      <c r="E274" s="38" t="s">
        <v>74</v>
      </c>
      <c r="F274" s="39">
        <v>69</v>
      </c>
      <c r="G274" s="39">
        <v>54.52</v>
      </c>
      <c r="H274" s="39">
        <f t="shared" si="19"/>
        <v>3761.88</v>
      </c>
      <c r="J274" s="57">
        <f t="shared" si="16"/>
        <v>54.52</v>
      </c>
      <c r="K274" s="57">
        <f t="shared" si="17"/>
        <v>3761.88</v>
      </c>
      <c r="L274" s="58">
        <f t="shared" si="18"/>
        <v>0</v>
      </c>
    </row>
    <row r="275" ht="28.5" customHeight="1" spans="1:12">
      <c r="A275" s="35" t="s">
        <v>742</v>
      </c>
      <c r="B275" s="36" t="s">
        <v>743</v>
      </c>
      <c r="C275" s="37" t="s">
        <v>744</v>
      </c>
      <c r="D275" s="38" t="s">
        <v>42</v>
      </c>
      <c r="E275" s="38" t="s">
        <v>49</v>
      </c>
      <c r="F275" s="39">
        <v>9</v>
      </c>
      <c r="G275" s="39">
        <v>228.47</v>
      </c>
      <c r="H275" s="39">
        <f t="shared" si="19"/>
        <v>2056.23</v>
      </c>
      <c r="J275" s="57">
        <f t="shared" si="16"/>
        <v>228.47</v>
      </c>
      <c r="K275" s="57">
        <f t="shared" si="17"/>
        <v>2056.23</v>
      </c>
      <c r="L275" s="58">
        <f t="shared" si="18"/>
        <v>0</v>
      </c>
    </row>
    <row r="276" ht="28.5" customHeight="1" spans="1:12">
      <c r="A276" s="35" t="s">
        <v>745</v>
      </c>
      <c r="B276" s="36" t="s">
        <v>746</v>
      </c>
      <c r="C276" s="37" t="s">
        <v>747</v>
      </c>
      <c r="D276" s="38" t="s">
        <v>37</v>
      </c>
      <c r="E276" s="38" t="s">
        <v>49</v>
      </c>
      <c r="F276" s="39">
        <v>9</v>
      </c>
      <c r="G276" s="39">
        <v>102.81</v>
      </c>
      <c r="H276" s="39">
        <f t="shared" si="19"/>
        <v>925.29</v>
      </c>
      <c r="J276" s="57">
        <f t="shared" si="16"/>
        <v>102.81</v>
      </c>
      <c r="K276" s="57">
        <f t="shared" si="17"/>
        <v>925.29</v>
      </c>
      <c r="L276" s="58">
        <f t="shared" si="18"/>
        <v>0</v>
      </c>
    </row>
    <row r="277" ht="28.5" customHeight="1" spans="1:12">
      <c r="A277" s="35" t="s">
        <v>748</v>
      </c>
      <c r="B277" s="36" t="s">
        <v>749</v>
      </c>
      <c r="C277" s="37" t="s">
        <v>750</v>
      </c>
      <c r="D277" s="38" t="s">
        <v>42</v>
      </c>
      <c r="E277" s="38" t="s">
        <v>49</v>
      </c>
      <c r="F277" s="39">
        <v>9</v>
      </c>
      <c r="G277" s="39">
        <v>42.98</v>
      </c>
      <c r="H277" s="39">
        <f t="shared" si="19"/>
        <v>386.82</v>
      </c>
      <c r="J277" s="57">
        <f t="shared" si="16"/>
        <v>42.98</v>
      </c>
      <c r="K277" s="57">
        <f t="shared" si="17"/>
        <v>386.82</v>
      </c>
      <c r="L277" s="58">
        <f t="shared" si="18"/>
        <v>0</v>
      </c>
    </row>
    <row r="278" ht="28.5" customHeight="1" spans="1:12">
      <c r="A278" s="35" t="s">
        <v>751</v>
      </c>
      <c r="B278" s="36" t="s">
        <v>734</v>
      </c>
      <c r="C278" s="37" t="s">
        <v>735</v>
      </c>
      <c r="D278" s="38" t="s">
        <v>42</v>
      </c>
      <c r="E278" s="38" t="s">
        <v>49</v>
      </c>
      <c r="F278" s="39">
        <v>10</v>
      </c>
      <c r="G278" s="39">
        <v>27.02</v>
      </c>
      <c r="H278" s="39">
        <f t="shared" si="19"/>
        <v>270.2</v>
      </c>
      <c r="J278" s="57">
        <f t="shared" ref="J278:J307" si="20">G278-G278*$J$4</f>
        <v>27.02</v>
      </c>
      <c r="K278" s="57">
        <f t="shared" ref="K278:K307" si="21">TRUNC(J278*F278,2)</f>
        <v>270.2</v>
      </c>
      <c r="L278" s="58">
        <f t="shared" ref="L278:L307" si="22">1-J278/G278</f>
        <v>0</v>
      </c>
    </row>
    <row r="279" ht="28.5" customHeight="1" spans="1:12">
      <c r="A279" s="35" t="s">
        <v>752</v>
      </c>
      <c r="B279" s="36" t="s">
        <v>402</v>
      </c>
      <c r="C279" s="37" t="s">
        <v>403</v>
      </c>
      <c r="D279" s="38" t="s">
        <v>37</v>
      </c>
      <c r="E279" s="38" t="s">
        <v>53</v>
      </c>
      <c r="F279" s="39">
        <v>11</v>
      </c>
      <c r="G279" s="39">
        <v>80.78</v>
      </c>
      <c r="H279" s="39">
        <f t="shared" si="19"/>
        <v>888.58</v>
      </c>
      <c r="J279" s="57">
        <f t="shared" si="20"/>
        <v>80.78</v>
      </c>
      <c r="K279" s="57">
        <f t="shared" si="21"/>
        <v>888.58</v>
      </c>
      <c r="L279" s="58">
        <f t="shared" si="22"/>
        <v>0</v>
      </c>
    </row>
    <row r="280" ht="28.5" customHeight="1" spans="1:12">
      <c r="A280" s="35" t="s">
        <v>753</v>
      </c>
      <c r="B280" s="36" t="s">
        <v>754</v>
      </c>
      <c r="C280" s="37" t="s">
        <v>755</v>
      </c>
      <c r="D280" s="38" t="s">
        <v>42</v>
      </c>
      <c r="E280" s="38" t="s">
        <v>53</v>
      </c>
      <c r="F280" s="39">
        <v>11</v>
      </c>
      <c r="G280" s="39">
        <v>20.42</v>
      </c>
      <c r="H280" s="39">
        <f t="shared" si="19"/>
        <v>224.62</v>
      </c>
      <c r="J280" s="57">
        <f t="shared" si="20"/>
        <v>20.42</v>
      </c>
      <c r="K280" s="57">
        <f t="shared" si="21"/>
        <v>224.62</v>
      </c>
      <c r="L280" s="58">
        <f t="shared" si="22"/>
        <v>0</v>
      </c>
    </row>
    <row r="281" ht="28.5" customHeight="1" spans="1:12">
      <c r="A281" s="29" t="s">
        <v>756</v>
      </c>
      <c r="B281" s="30" t="s">
        <v>757</v>
      </c>
      <c r="C281" s="31"/>
      <c r="D281" s="31"/>
      <c r="E281" s="32"/>
      <c r="F281" s="32"/>
      <c r="G281" s="33"/>
      <c r="H281" s="34"/>
      <c r="J281" s="32"/>
      <c r="K281" s="31"/>
      <c r="L281" s="56"/>
    </row>
    <row r="282" ht="28.5" customHeight="1" spans="1:12">
      <c r="A282" s="35" t="s">
        <v>758</v>
      </c>
      <c r="B282" s="36" t="s">
        <v>565</v>
      </c>
      <c r="C282" s="37" t="s">
        <v>566</v>
      </c>
      <c r="D282" s="38" t="s">
        <v>42</v>
      </c>
      <c r="E282" s="38" t="s">
        <v>49</v>
      </c>
      <c r="F282" s="39">
        <v>1</v>
      </c>
      <c r="G282" s="39">
        <v>543.08</v>
      </c>
      <c r="H282" s="39">
        <f t="shared" si="19"/>
        <v>543.08</v>
      </c>
      <c r="J282" s="57">
        <f t="shared" si="20"/>
        <v>543.08</v>
      </c>
      <c r="K282" s="57">
        <f t="shared" si="21"/>
        <v>543.08</v>
      </c>
      <c r="L282" s="58">
        <f t="shared" si="22"/>
        <v>0</v>
      </c>
    </row>
    <row r="283" ht="28.5" customHeight="1" spans="1:12">
      <c r="A283" s="35" t="s">
        <v>759</v>
      </c>
      <c r="B283" s="36" t="s">
        <v>760</v>
      </c>
      <c r="C283" s="37" t="s">
        <v>761</v>
      </c>
      <c r="D283" s="38" t="s">
        <v>42</v>
      </c>
      <c r="E283" s="38" t="s">
        <v>49</v>
      </c>
      <c r="F283" s="39">
        <v>5</v>
      </c>
      <c r="G283" s="39">
        <v>6.89</v>
      </c>
      <c r="H283" s="39">
        <f t="shared" si="19"/>
        <v>34.45</v>
      </c>
      <c r="J283" s="57">
        <f t="shared" si="20"/>
        <v>6.89</v>
      </c>
      <c r="K283" s="57">
        <f t="shared" si="21"/>
        <v>34.45</v>
      </c>
      <c r="L283" s="58">
        <f t="shared" si="22"/>
        <v>0</v>
      </c>
    </row>
    <row r="284" ht="28.5" customHeight="1" spans="1:12">
      <c r="A284" s="23" t="s">
        <v>762</v>
      </c>
      <c r="B284" s="24" t="s">
        <v>763</v>
      </c>
      <c r="C284" s="25"/>
      <c r="D284" s="25"/>
      <c r="E284" s="26"/>
      <c r="F284" s="26"/>
      <c r="G284" s="27"/>
      <c r="H284" s="28"/>
      <c r="J284" s="26"/>
      <c r="K284" s="25"/>
      <c r="L284" s="55"/>
    </row>
    <row r="285" ht="28.5" customHeight="1" spans="1:12">
      <c r="A285" s="29" t="s">
        <v>764</v>
      </c>
      <c r="B285" s="30" t="s">
        <v>765</v>
      </c>
      <c r="C285" s="31"/>
      <c r="D285" s="31"/>
      <c r="E285" s="32"/>
      <c r="F285" s="32"/>
      <c r="G285" s="33"/>
      <c r="H285" s="34"/>
      <c r="J285" s="32"/>
      <c r="K285" s="31"/>
      <c r="L285" s="56"/>
    </row>
    <row r="286" ht="28.5" customHeight="1" spans="1:12">
      <c r="A286" s="35" t="s">
        <v>766</v>
      </c>
      <c r="B286" s="36" t="s">
        <v>767</v>
      </c>
      <c r="C286" s="37" t="s">
        <v>768</v>
      </c>
      <c r="D286" s="38" t="s">
        <v>37</v>
      </c>
      <c r="E286" s="38" t="s">
        <v>49</v>
      </c>
      <c r="F286" s="39">
        <v>3</v>
      </c>
      <c r="G286" s="39">
        <v>279.45</v>
      </c>
      <c r="H286" s="39">
        <f t="shared" si="19"/>
        <v>838.35</v>
      </c>
      <c r="J286" s="57">
        <f t="shared" si="20"/>
        <v>279.45</v>
      </c>
      <c r="K286" s="57">
        <f t="shared" si="21"/>
        <v>838.35</v>
      </c>
      <c r="L286" s="58">
        <f t="shared" si="22"/>
        <v>0</v>
      </c>
    </row>
    <row r="287" ht="28.5" customHeight="1" spans="1:12">
      <c r="A287" s="35" t="s">
        <v>769</v>
      </c>
      <c r="B287" s="36" t="s">
        <v>770</v>
      </c>
      <c r="C287" s="37" t="s">
        <v>771</v>
      </c>
      <c r="D287" s="38" t="s">
        <v>42</v>
      </c>
      <c r="E287" s="38" t="s">
        <v>49</v>
      </c>
      <c r="F287" s="39">
        <v>1</v>
      </c>
      <c r="G287" s="39">
        <v>30.54</v>
      </c>
      <c r="H287" s="39">
        <f t="shared" si="19"/>
        <v>30.54</v>
      </c>
      <c r="J287" s="57">
        <f t="shared" si="20"/>
        <v>30.54</v>
      </c>
      <c r="K287" s="57">
        <f t="shared" si="21"/>
        <v>30.54</v>
      </c>
      <c r="L287" s="58">
        <f t="shared" si="22"/>
        <v>0</v>
      </c>
    </row>
    <row r="288" ht="28.5" customHeight="1" spans="1:12">
      <c r="A288" s="35" t="s">
        <v>772</v>
      </c>
      <c r="B288" s="36" t="s">
        <v>773</v>
      </c>
      <c r="C288" s="37" t="s">
        <v>774</v>
      </c>
      <c r="D288" s="38" t="s">
        <v>37</v>
      </c>
      <c r="E288" s="38" t="s">
        <v>49</v>
      </c>
      <c r="F288" s="39">
        <v>3</v>
      </c>
      <c r="G288" s="39">
        <v>790.45</v>
      </c>
      <c r="H288" s="39">
        <f t="shared" si="19"/>
        <v>2371.35</v>
      </c>
      <c r="J288" s="57">
        <f t="shared" si="20"/>
        <v>790.45</v>
      </c>
      <c r="K288" s="57">
        <f t="shared" si="21"/>
        <v>2371.35</v>
      </c>
      <c r="L288" s="58">
        <f t="shared" si="22"/>
        <v>0</v>
      </c>
    </row>
    <row r="289" ht="28.5" customHeight="1" spans="1:12">
      <c r="A289" s="35" t="s">
        <v>775</v>
      </c>
      <c r="B289" s="36" t="s">
        <v>776</v>
      </c>
      <c r="C289" s="37" t="s">
        <v>777</v>
      </c>
      <c r="D289" s="38" t="s">
        <v>37</v>
      </c>
      <c r="E289" s="38" t="s">
        <v>49</v>
      </c>
      <c r="F289" s="39">
        <v>1</v>
      </c>
      <c r="G289" s="39">
        <v>240.14</v>
      </c>
      <c r="H289" s="39">
        <f t="shared" si="19"/>
        <v>240.14</v>
      </c>
      <c r="J289" s="57">
        <f t="shared" si="20"/>
        <v>240.14</v>
      </c>
      <c r="K289" s="57">
        <f t="shared" si="21"/>
        <v>240.14</v>
      </c>
      <c r="L289" s="58">
        <f t="shared" si="22"/>
        <v>0</v>
      </c>
    </row>
    <row r="290" ht="28.5" customHeight="1" spans="1:12">
      <c r="A290" s="29" t="s">
        <v>778</v>
      </c>
      <c r="B290" s="30" t="s">
        <v>779</v>
      </c>
      <c r="C290" s="31"/>
      <c r="D290" s="31"/>
      <c r="E290" s="32"/>
      <c r="F290" s="32"/>
      <c r="G290" s="33"/>
      <c r="H290" s="34"/>
      <c r="J290" s="32"/>
      <c r="K290" s="31"/>
      <c r="L290" s="56"/>
    </row>
    <row r="291" ht="28.5" customHeight="1" spans="1:12">
      <c r="A291" s="35" t="s">
        <v>780</v>
      </c>
      <c r="B291" s="36" t="s">
        <v>781</v>
      </c>
      <c r="C291" s="37" t="s">
        <v>782</v>
      </c>
      <c r="D291" s="38" t="s">
        <v>42</v>
      </c>
      <c r="E291" s="38" t="s">
        <v>49</v>
      </c>
      <c r="F291" s="39">
        <v>6</v>
      </c>
      <c r="G291" s="39">
        <v>116.38</v>
      </c>
      <c r="H291" s="39">
        <f t="shared" si="19"/>
        <v>698.28</v>
      </c>
      <c r="J291" s="57">
        <f t="shared" si="20"/>
        <v>116.38</v>
      </c>
      <c r="K291" s="57">
        <f t="shared" si="21"/>
        <v>698.28</v>
      </c>
      <c r="L291" s="58">
        <f t="shared" si="22"/>
        <v>0</v>
      </c>
    </row>
    <row r="292" ht="28.5" customHeight="1" spans="1:12">
      <c r="A292" s="35" t="s">
        <v>783</v>
      </c>
      <c r="B292" s="36" t="s">
        <v>784</v>
      </c>
      <c r="C292" s="37" t="s">
        <v>785</v>
      </c>
      <c r="D292" s="38" t="s">
        <v>42</v>
      </c>
      <c r="E292" s="38" t="s">
        <v>49</v>
      </c>
      <c r="F292" s="39">
        <v>1</v>
      </c>
      <c r="G292" s="39">
        <v>370.69</v>
      </c>
      <c r="H292" s="39">
        <f t="shared" si="19"/>
        <v>370.69</v>
      </c>
      <c r="J292" s="57">
        <f t="shared" si="20"/>
        <v>370.69</v>
      </c>
      <c r="K292" s="57">
        <f t="shared" si="21"/>
        <v>370.69</v>
      </c>
      <c r="L292" s="58">
        <f t="shared" si="22"/>
        <v>0</v>
      </c>
    </row>
    <row r="293" ht="28.5" customHeight="1" spans="1:12">
      <c r="A293" s="29" t="s">
        <v>786</v>
      </c>
      <c r="B293" s="30" t="s">
        <v>787</v>
      </c>
      <c r="C293" s="31"/>
      <c r="D293" s="31"/>
      <c r="E293" s="32"/>
      <c r="F293" s="32"/>
      <c r="G293" s="33"/>
      <c r="H293" s="34"/>
      <c r="J293" s="32"/>
      <c r="K293" s="31"/>
      <c r="L293" s="56"/>
    </row>
    <row r="294" ht="28.5" customHeight="1" spans="1:12">
      <c r="A294" s="35" t="s">
        <v>788</v>
      </c>
      <c r="B294" s="36" t="s">
        <v>789</v>
      </c>
      <c r="C294" s="37" t="s">
        <v>790</v>
      </c>
      <c r="D294" s="38" t="s">
        <v>42</v>
      </c>
      <c r="E294" s="38" t="s">
        <v>49</v>
      </c>
      <c r="F294" s="39">
        <v>3</v>
      </c>
      <c r="G294" s="39">
        <v>73.61</v>
      </c>
      <c r="H294" s="39">
        <f t="shared" si="19"/>
        <v>220.83</v>
      </c>
      <c r="J294" s="57">
        <f t="shared" si="20"/>
        <v>73.61</v>
      </c>
      <c r="K294" s="57">
        <f t="shared" si="21"/>
        <v>220.83</v>
      </c>
      <c r="L294" s="58">
        <f t="shared" si="22"/>
        <v>0</v>
      </c>
    </row>
    <row r="295" ht="28.5" customHeight="1" spans="1:12">
      <c r="A295" s="35" t="s">
        <v>791</v>
      </c>
      <c r="B295" s="36" t="s">
        <v>792</v>
      </c>
      <c r="C295" s="37" t="s">
        <v>793</v>
      </c>
      <c r="D295" s="38" t="s">
        <v>42</v>
      </c>
      <c r="E295" s="38" t="s">
        <v>49</v>
      </c>
      <c r="F295" s="39">
        <v>3</v>
      </c>
      <c r="G295" s="39">
        <v>73.61</v>
      </c>
      <c r="H295" s="39">
        <f t="shared" si="19"/>
        <v>220.83</v>
      </c>
      <c r="J295" s="57">
        <f t="shared" si="20"/>
        <v>73.61</v>
      </c>
      <c r="K295" s="57">
        <f t="shared" si="21"/>
        <v>220.83</v>
      </c>
      <c r="L295" s="58">
        <f t="shared" si="22"/>
        <v>0</v>
      </c>
    </row>
    <row r="296" ht="28.5" customHeight="1" spans="1:12">
      <c r="A296" s="35" t="s">
        <v>794</v>
      </c>
      <c r="B296" s="36" t="s">
        <v>795</v>
      </c>
      <c r="C296" s="37" t="s">
        <v>796</v>
      </c>
      <c r="D296" s="38" t="s">
        <v>42</v>
      </c>
      <c r="E296" s="38" t="s">
        <v>49</v>
      </c>
      <c r="F296" s="39">
        <v>7</v>
      </c>
      <c r="G296" s="39">
        <v>42.17</v>
      </c>
      <c r="H296" s="39">
        <f t="shared" si="19"/>
        <v>295.19</v>
      </c>
      <c r="J296" s="57">
        <f t="shared" si="20"/>
        <v>42.17</v>
      </c>
      <c r="K296" s="57">
        <f t="shared" si="21"/>
        <v>295.19</v>
      </c>
      <c r="L296" s="58">
        <f t="shared" si="22"/>
        <v>0</v>
      </c>
    </row>
    <row r="297" ht="28.5" customHeight="1" spans="1:12">
      <c r="A297" s="35" t="s">
        <v>797</v>
      </c>
      <c r="B297" s="36" t="s">
        <v>798</v>
      </c>
      <c r="C297" s="37" t="s">
        <v>799</v>
      </c>
      <c r="D297" s="38" t="s">
        <v>42</v>
      </c>
      <c r="E297" s="38" t="s">
        <v>49</v>
      </c>
      <c r="F297" s="39">
        <v>1</v>
      </c>
      <c r="G297" s="39">
        <v>52.65</v>
      </c>
      <c r="H297" s="39">
        <f t="shared" si="19"/>
        <v>52.65</v>
      </c>
      <c r="J297" s="57">
        <f t="shared" si="20"/>
        <v>52.65</v>
      </c>
      <c r="K297" s="57">
        <f t="shared" si="21"/>
        <v>52.65</v>
      </c>
      <c r="L297" s="58">
        <f t="shared" si="22"/>
        <v>0</v>
      </c>
    </row>
    <row r="298" ht="28.5" customHeight="1" spans="1:12">
      <c r="A298" s="35" t="s">
        <v>800</v>
      </c>
      <c r="B298" s="36" t="s">
        <v>801</v>
      </c>
      <c r="C298" s="37" t="s">
        <v>802</v>
      </c>
      <c r="D298" s="38" t="s">
        <v>42</v>
      </c>
      <c r="E298" s="38" t="s">
        <v>49</v>
      </c>
      <c r="F298" s="39">
        <v>7</v>
      </c>
      <c r="G298" s="39">
        <v>73.61</v>
      </c>
      <c r="H298" s="39">
        <f t="shared" si="19"/>
        <v>515.27</v>
      </c>
      <c r="J298" s="57">
        <f t="shared" si="20"/>
        <v>73.61</v>
      </c>
      <c r="K298" s="57">
        <f t="shared" si="21"/>
        <v>515.27</v>
      </c>
      <c r="L298" s="58">
        <f t="shared" si="22"/>
        <v>0</v>
      </c>
    </row>
    <row r="299" ht="28.5" customHeight="1" spans="1:12">
      <c r="A299" s="35" t="s">
        <v>803</v>
      </c>
      <c r="B299" s="36" t="s">
        <v>804</v>
      </c>
      <c r="C299" s="37" t="s">
        <v>805</v>
      </c>
      <c r="D299" s="38" t="s">
        <v>42</v>
      </c>
      <c r="E299" s="38" t="s">
        <v>49</v>
      </c>
      <c r="F299" s="39">
        <v>6</v>
      </c>
      <c r="G299" s="39">
        <v>8.64</v>
      </c>
      <c r="H299" s="39">
        <f t="shared" si="19"/>
        <v>51.84</v>
      </c>
      <c r="J299" s="57">
        <f t="shared" si="20"/>
        <v>8.64</v>
      </c>
      <c r="K299" s="57">
        <f t="shared" si="21"/>
        <v>51.84</v>
      </c>
      <c r="L299" s="58">
        <f t="shared" si="22"/>
        <v>0</v>
      </c>
    </row>
    <row r="300" ht="28.5" customHeight="1" spans="1:12">
      <c r="A300" s="23" t="s">
        <v>806</v>
      </c>
      <c r="B300" s="24" t="s">
        <v>807</v>
      </c>
      <c r="C300" s="25"/>
      <c r="D300" s="25"/>
      <c r="E300" s="26"/>
      <c r="F300" s="26"/>
      <c r="G300" s="27"/>
      <c r="H300" s="28"/>
      <c r="J300" s="26"/>
      <c r="K300" s="25"/>
      <c r="L300" s="55"/>
    </row>
    <row r="301" ht="28.5" customHeight="1" spans="1:12">
      <c r="A301" s="35" t="s">
        <v>808</v>
      </c>
      <c r="B301" s="36" t="s">
        <v>809</v>
      </c>
      <c r="C301" s="37" t="s">
        <v>810</v>
      </c>
      <c r="D301" s="38" t="s">
        <v>37</v>
      </c>
      <c r="E301" s="38" t="s">
        <v>38</v>
      </c>
      <c r="F301" s="39">
        <v>162</v>
      </c>
      <c r="G301" s="39">
        <v>3.25</v>
      </c>
      <c r="H301" s="39">
        <f t="shared" si="19"/>
        <v>526.5</v>
      </c>
      <c r="J301" s="57">
        <f t="shared" si="20"/>
        <v>3.25</v>
      </c>
      <c r="K301" s="57">
        <f t="shared" si="21"/>
        <v>526.5</v>
      </c>
      <c r="L301" s="58">
        <f t="shared" si="22"/>
        <v>0</v>
      </c>
    </row>
    <row r="302" ht="28.5" customHeight="1" spans="1:12">
      <c r="A302" s="35" t="s">
        <v>811</v>
      </c>
      <c r="B302" s="36" t="s">
        <v>812</v>
      </c>
      <c r="C302" s="37" t="s">
        <v>813</v>
      </c>
      <c r="D302" s="38" t="s">
        <v>37</v>
      </c>
      <c r="E302" s="38" t="s">
        <v>53</v>
      </c>
      <c r="F302" s="39">
        <v>53.83</v>
      </c>
      <c r="G302" s="39">
        <v>9.73</v>
      </c>
      <c r="H302" s="39">
        <f t="shared" si="19"/>
        <v>523.77</v>
      </c>
      <c r="J302" s="57">
        <f t="shared" si="20"/>
        <v>9.73</v>
      </c>
      <c r="K302" s="57">
        <f t="shared" si="21"/>
        <v>523.76</v>
      </c>
      <c r="L302" s="58">
        <f t="shared" si="22"/>
        <v>0</v>
      </c>
    </row>
    <row r="303" ht="28.5" customHeight="1" spans="1:12">
      <c r="A303" s="35" t="s">
        <v>814</v>
      </c>
      <c r="B303" s="36" t="s">
        <v>815</v>
      </c>
      <c r="C303" s="37" t="s">
        <v>816</v>
      </c>
      <c r="D303" s="38" t="s">
        <v>37</v>
      </c>
      <c r="E303" s="38" t="s">
        <v>817</v>
      </c>
      <c r="F303" s="39">
        <v>538.27</v>
      </c>
      <c r="G303" s="39">
        <v>2.9</v>
      </c>
      <c r="H303" s="39">
        <f t="shared" si="19"/>
        <v>1560.98</v>
      </c>
      <c r="J303" s="57">
        <f t="shared" si="20"/>
        <v>2.9</v>
      </c>
      <c r="K303" s="57">
        <f t="shared" si="21"/>
        <v>1560.98</v>
      </c>
      <c r="L303" s="58">
        <f t="shared" si="22"/>
        <v>0</v>
      </c>
    </row>
    <row r="304" ht="28.5" customHeight="1" spans="1:12">
      <c r="A304" s="35" t="s">
        <v>818</v>
      </c>
      <c r="B304" s="36" t="s">
        <v>819</v>
      </c>
      <c r="C304" s="37" t="s">
        <v>820</v>
      </c>
      <c r="D304" s="38" t="s">
        <v>37</v>
      </c>
      <c r="E304" s="38" t="s">
        <v>38</v>
      </c>
      <c r="F304" s="39">
        <v>30.15</v>
      </c>
      <c r="G304" s="39">
        <v>1.98</v>
      </c>
      <c r="H304" s="39">
        <f t="shared" si="19"/>
        <v>59.7</v>
      </c>
      <c r="J304" s="57">
        <f t="shared" si="20"/>
        <v>1.98</v>
      </c>
      <c r="K304" s="57">
        <f t="shared" si="21"/>
        <v>59.69</v>
      </c>
      <c r="L304" s="58">
        <f t="shared" si="22"/>
        <v>0</v>
      </c>
    </row>
    <row r="305" ht="28.5" customHeight="1" spans="1:12">
      <c r="A305" s="35" t="s">
        <v>821</v>
      </c>
      <c r="B305" s="36" t="s">
        <v>822</v>
      </c>
      <c r="C305" s="37" t="s">
        <v>823</v>
      </c>
      <c r="D305" s="38" t="s">
        <v>37</v>
      </c>
      <c r="E305" s="38" t="s">
        <v>38</v>
      </c>
      <c r="F305" s="39">
        <v>180.7</v>
      </c>
      <c r="G305" s="39">
        <v>1.87</v>
      </c>
      <c r="H305" s="39">
        <f t="shared" si="19"/>
        <v>337.91</v>
      </c>
      <c r="J305" s="57">
        <f t="shared" si="20"/>
        <v>1.87</v>
      </c>
      <c r="K305" s="57">
        <f t="shared" si="21"/>
        <v>337.9</v>
      </c>
      <c r="L305" s="58">
        <f t="shared" si="22"/>
        <v>0</v>
      </c>
    </row>
    <row r="306" ht="28.5" customHeight="1" spans="1:12">
      <c r="A306" s="35" t="s">
        <v>824</v>
      </c>
      <c r="B306" s="36" t="s">
        <v>825</v>
      </c>
      <c r="C306" s="37" t="s">
        <v>826</v>
      </c>
      <c r="D306" s="38" t="s">
        <v>37</v>
      </c>
      <c r="E306" s="38" t="s">
        <v>38</v>
      </c>
      <c r="F306" s="39">
        <v>105.53</v>
      </c>
      <c r="G306" s="39">
        <v>3.36</v>
      </c>
      <c r="H306" s="39">
        <f t="shared" si="19"/>
        <v>354.58</v>
      </c>
      <c r="J306" s="57">
        <f t="shared" si="20"/>
        <v>3.36</v>
      </c>
      <c r="K306" s="57">
        <f t="shared" si="21"/>
        <v>354.58</v>
      </c>
      <c r="L306" s="58">
        <f t="shared" si="22"/>
        <v>0</v>
      </c>
    </row>
    <row r="307" ht="28.5" customHeight="1" spans="1:12">
      <c r="A307" s="35" t="s">
        <v>827</v>
      </c>
      <c r="B307" s="36" t="s">
        <v>828</v>
      </c>
      <c r="C307" s="37" t="s">
        <v>829</v>
      </c>
      <c r="D307" s="38" t="s">
        <v>42</v>
      </c>
      <c r="E307" s="38" t="s">
        <v>49</v>
      </c>
      <c r="F307" s="39">
        <v>1</v>
      </c>
      <c r="G307" s="39">
        <v>3790.37</v>
      </c>
      <c r="H307" s="39">
        <f t="shared" si="19"/>
        <v>3790.37</v>
      </c>
      <c r="J307" s="57">
        <f t="shared" si="20"/>
        <v>3790.37</v>
      </c>
      <c r="K307" s="57">
        <f t="shared" si="21"/>
        <v>3790.37</v>
      </c>
      <c r="L307" s="58">
        <f t="shared" si="22"/>
        <v>0</v>
      </c>
    </row>
    <row r="308" customHeight="1" spans="1:8">
      <c r="A308" s="59"/>
      <c r="B308" s="60"/>
      <c r="C308" s="61"/>
      <c r="D308" s="61"/>
      <c r="E308" s="61"/>
      <c r="F308" s="62"/>
      <c r="G308" s="62"/>
      <c r="H308" s="62"/>
    </row>
    <row r="309" ht="30" customHeight="1" spans="1:12">
      <c r="A309" s="59"/>
      <c r="B309" s="60"/>
      <c r="C309" s="61"/>
      <c r="D309" s="61"/>
      <c r="E309" s="63" t="s">
        <v>830</v>
      </c>
      <c r="F309" s="64"/>
      <c r="G309" s="64"/>
      <c r="H309" s="65">
        <f>SUM(H10:H307)</f>
        <v>2459694.66</v>
      </c>
      <c r="J309" s="69" t="s">
        <v>831</v>
      </c>
      <c r="K309" s="70">
        <f>SUM(K9:K307)</f>
        <v>2459694.43</v>
      </c>
      <c r="L309" s="71">
        <f>1-K309/H309</f>
        <v>9.35075417096698e-8</v>
      </c>
    </row>
    <row r="310" ht="30" customHeight="1" spans="1:12">
      <c r="A310" s="59"/>
      <c r="B310" s="60"/>
      <c r="C310" s="61"/>
      <c r="D310" s="61"/>
      <c r="E310" s="63" t="s">
        <v>832</v>
      </c>
      <c r="F310" s="63"/>
      <c r="G310" s="63"/>
      <c r="H310" s="65">
        <f>ROUND((H309-H208-H137-H123-H15)*0.2405,2)</f>
        <v>465919.52</v>
      </c>
      <c r="J310" s="69" t="s">
        <v>833</v>
      </c>
      <c r="K310" s="70">
        <f>(K309-K208-K137-K123-K15)*K4</f>
        <v>465919.461929999</v>
      </c>
      <c r="L310" s="71">
        <f>1-K310/H310</f>
        <v>1.24635260223549e-7</v>
      </c>
    </row>
    <row r="311" ht="30" customHeight="1" spans="1:12">
      <c r="A311" s="59"/>
      <c r="B311" s="60"/>
      <c r="C311" s="61"/>
      <c r="D311" s="61"/>
      <c r="E311" s="63" t="s">
        <v>834</v>
      </c>
      <c r="F311" s="63"/>
      <c r="G311" s="63"/>
      <c r="H311" s="65">
        <f>ROUND((H208+H137+H123+H15)*0.112,2)</f>
        <v>58508.73</v>
      </c>
      <c r="J311" s="69" t="s">
        <v>835</v>
      </c>
      <c r="K311" s="70">
        <f>(K208+K137+K123+K15)*L4</f>
        <v>58508.72944</v>
      </c>
      <c r="L311" s="71">
        <f>1-K311/H311</f>
        <v>9.57122125999632e-9</v>
      </c>
    </row>
    <row r="312" ht="30" customHeight="1" spans="1:12">
      <c r="A312" s="59"/>
      <c r="B312" s="60"/>
      <c r="C312" s="61"/>
      <c r="D312" s="61"/>
      <c r="E312" s="66" t="s">
        <v>836</v>
      </c>
      <c r="F312" s="67"/>
      <c r="G312" s="67"/>
      <c r="H312" s="68">
        <f>H309+H310+H311</f>
        <v>2984122.91</v>
      </c>
      <c r="J312" s="72" t="s">
        <v>837</v>
      </c>
      <c r="K312" s="73">
        <f>TRUNC(K309+K310+K311,2)</f>
        <v>2984122.62</v>
      </c>
      <c r="L312" s="74">
        <f>1-K312/H312</f>
        <v>9.71809832606141e-8</v>
      </c>
    </row>
    <row r="313" ht="25.5" customHeight="1"/>
  </sheetData>
  <sheetProtection algorithmName="SHA-512" hashValue="108T69wOh3xtqwNpUwafekWVZTu9+TVp9J93Pkhg0jLsbosxNSFakjScJ6YBDNSFfXdhjQWykJHJYWXiVnMPfw==" saltValue="b7TqzhPVuPvA7k8Y0iOl6g==" spinCount="100000" sheet="1" objects="1" scenarios="1"/>
  <mergeCells count="12">
    <mergeCell ref="A1:H1"/>
    <mergeCell ref="J1:L1"/>
    <mergeCell ref="J2:L2"/>
    <mergeCell ref="J5:L5"/>
    <mergeCell ref="J6:L6"/>
    <mergeCell ref="J7:L7"/>
    <mergeCell ref="A8:H8"/>
    <mergeCell ref="J8:L8"/>
    <mergeCell ref="E309:G309"/>
    <mergeCell ref="E310:G310"/>
    <mergeCell ref="E311:G311"/>
    <mergeCell ref="E312:G312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DE PROPOSTA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 SOUZA DA SILVA</dc:creator>
  <cp:lastModifiedBy>UFSB</cp:lastModifiedBy>
  <dcterms:created xsi:type="dcterms:W3CDTF">2023-01-18T13:20:00Z</dcterms:created>
  <dcterms:modified xsi:type="dcterms:W3CDTF">2023-04-13T12:45:08Z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F06811919D8740158D3A03FF55423EE7</vt:lpwstr>
  </property>
  <property fmtid="{D5CDD505-2E9C-101B-9397-08002B2CF9AE}" pid="3" name="KSOProductBuildVer">
    <vt:lpwstr>1046-11.2.0.11516</vt:lpwstr>
  </property>
</Properties>
</file>